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erdes 2019\LPJ 2019\"/>
    </mc:Choice>
  </mc:AlternateContent>
  <bookViews>
    <workbookView xWindow="0" yWindow="0" windowWidth="19200" windowHeight="9045" activeTab="4"/>
  </bookViews>
  <sheets>
    <sheet name="CALK" sheetId="2" r:id="rId1"/>
    <sheet name="realisasi apbdes" sheetId="1" r:id="rId2"/>
    <sheet name="REALisasi kegiatan" sheetId="3" r:id="rId3"/>
    <sheet name="program sektoral" sheetId="4" r:id="rId4"/>
    <sheet name="treatment aset" sheetId="5" r:id="rId5"/>
  </sheets>
  <externalReferences>
    <externalReference r:id="rId6"/>
  </externalReferenc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5" l="1"/>
  <c r="J16" i="5"/>
  <c r="J18" i="5"/>
  <c r="H18" i="5"/>
  <c r="G13" i="5"/>
  <c r="G14" i="5"/>
  <c r="G15" i="5"/>
  <c r="G18" i="5"/>
  <c r="E13" i="5"/>
  <c r="E14" i="5"/>
  <c r="E18" i="5"/>
  <c r="D18" i="5"/>
  <c r="F15" i="5"/>
  <c r="S44" i="3"/>
  <c r="S99" i="3"/>
  <c r="R67" i="3"/>
  <c r="R99" i="3"/>
  <c r="Q84" i="3"/>
  <c r="Q96" i="3"/>
  <c r="Q67" i="3"/>
  <c r="Q44" i="3"/>
  <c r="Q99" i="3"/>
  <c r="P84" i="3"/>
  <c r="P96" i="3"/>
  <c r="P67" i="3"/>
  <c r="P44" i="3"/>
  <c r="P99" i="3"/>
  <c r="O96" i="3"/>
  <c r="O84" i="3"/>
  <c r="O67" i="3"/>
  <c r="O44" i="3"/>
  <c r="O99" i="3"/>
  <c r="N84" i="3"/>
  <c r="N96" i="3"/>
  <c r="N67" i="3"/>
  <c r="N44" i="3"/>
  <c r="N99" i="3"/>
  <c r="M84" i="3"/>
  <c r="M96" i="3"/>
  <c r="M67" i="3"/>
  <c r="M44" i="3"/>
  <c r="M99" i="3"/>
  <c r="K79" i="3"/>
  <c r="K75" i="3"/>
  <c r="K71" i="3"/>
  <c r="K84" i="3"/>
  <c r="K96" i="3"/>
  <c r="K55" i="3"/>
  <c r="K50" i="3"/>
  <c r="K67" i="3"/>
  <c r="K31" i="3"/>
  <c r="K23" i="3"/>
  <c r="K15" i="3"/>
  <c r="K28" i="3"/>
  <c r="K44" i="3"/>
  <c r="K99" i="3"/>
  <c r="H79" i="3"/>
  <c r="H75" i="3"/>
  <c r="H71" i="3"/>
  <c r="H84" i="3"/>
  <c r="H96" i="3"/>
  <c r="H64" i="3"/>
  <c r="H55" i="3"/>
  <c r="H50" i="3"/>
  <c r="H46" i="3"/>
  <c r="H67" i="3"/>
  <c r="H32" i="3"/>
  <c r="H33" i="3"/>
  <c r="H31" i="3"/>
  <c r="H30" i="3"/>
  <c r="H28" i="3"/>
  <c r="H24" i="3"/>
  <c r="H25" i="3"/>
  <c r="H26" i="3"/>
  <c r="H27" i="3"/>
  <c r="H23" i="3"/>
  <c r="H17" i="3"/>
  <c r="H18" i="3"/>
  <c r="H19" i="3"/>
  <c r="H20" i="3"/>
  <c r="H21" i="3"/>
  <c r="H22" i="3"/>
  <c r="H15" i="3"/>
  <c r="H44" i="3"/>
  <c r="H99" i="3"/>
  <c r="L99" i="3"/>
  <c r="L95" i="3"/>
  <c r="L93" i="3"/>
  <c r="K91" i="3"/>
  <c r="L91" i="3"/>
  <c r="L89" i="3"/>
  <c r="L88" i="3"/>
  <c r="L87" i="3"/>
  <c r="L83" i="3"/>
  <c r="L82" i="3"/>
  <c r="L81" i="3"/>
  <c r="L80" i="3"/>
  <c r="L78" i="3"/>
  <c r="L77" i="3"/>
  <c r="L76" i="3"/>
  <c r="L75" i="3"/>
  <c r="L74" i="3"/>
  <c r="L73" i="3"/>
  <c r="L72" i="3"/>
  <c r="L71" i="3"/>
  <c r="L70" i="3"/>
  <c r="L66" i="3"/>
  <c r="L65" i="3"/>
  <c r="L63" i="3"/>
  <c r="L61" i="3"/>
  <c r="L60" i="3"/>
  <c r="L58" i="3"/>
  <c r="L57" i="3"/>
  <c r="L56" i="3"/>
  <c r="L54" i="3"/>
  <c r="L53" i="3"/>
  <c r="L52" i="3"/>
  <c r="L51" i="3"/>
  <c r="L49" i="3"/>
  <c r="L48" i="3"/>
  <c r="L47" i="3"/>
  <c r="L43" i="3"/>
  <c r="L42" i="3"/>
  <c r="L41" i="3"/>
  <c r="L40" i="3"/>
  <c r="L39" i="3"/>
  <c r="L38" i="3"/>
  <c r="L37" i="3"/>
  <c r="L36" i="3"/>
  <c r="L35" i="3"/>
  <c r="L34" i="3"/>
  <c r="L33" i="3"/>
  <c r="L32" i="3"/>
  <c r="L31" i="3"/>
  <c r="L30" i="3"/>
  <c r="L29" i="3"/>
  <c r="L28" i="3"/>
  <c r="L27" i="3"/>
  <c r="L26" i="3"/>
  <c r="L25" i="3"/>
  <c r="L24" i="3"/>
  <c r="L22" i="3"/>
  <c r="L21" i="3"/>
  <c r="L20" i="3"/>
  <c r="L19" i="3"/>
  <c r="L18" i="3"/>
  <c r="L17" i="3"/>
  <c r="L16" i="3"/>
  <c r="I201" i="2"/>
  <c r="F201" i="2"/>
  <c r="K201" i="2"/>
  <c r="K200" i="2"/>
  <c r="I188" i="2"/>
  <c r="F188" i="2"/>
  <c r="K188" i="2"/>
  <c r="K187" i="2"/>
  <c r="K186" i="2"/>
  <c r="K185" i="2"/>
  <c r="K184" i="2"/>
  <c r="K183" i="2"/>
  <c r="K182" i="2"/>
  <c r="F179" i="2"/>
  <c r="I179" i="2"/>
  <c r="K179" i="2"/>
  <c r="K178" i="2"/>
  <c r="F176" i="2"/>
  <c r="I176" i="2"/>
  <c r="K176" i="2"/>
  <c r="K175" i="2"/>
  <c r="K174" i="2"/>
  <c r="K173" i="2"/>
  <c r="F171" i="2"/>
  <c r="I171" i="2"/>
  <c r="K171" i="2"/>
  <c r="K170" i="2"/>
  <c r="K169" i="2"/>
  <c r="F165" i="2"/>
  <c r="I165" i="2"/>
  <c r="K165" i="2"/>
  <c r="K163" i="2"/>
  <c r="F161" i="2"/>
  <c r="I161" i="2"/>
  <c r="K161" i="2"/>
  <c r="K160" i="2"/>
  <c r="K159" i="2"/>
  <c r="K158" i="2"/>
  <c r="K157" i="2"/>
  <c r="K156" i="2"/>
  <c r="F154" i="2"/>
  <c r="I154" i="2"/>
  <c r="K154" i="2"/>
  <c r="K153" i="2"/>
  <c r="K152" i="2"/>
  <c r="K151" i="2"/>
  <c r="K150" i="2"/>
  <c r="F148" i="2"/>
  <c r="I148" i="2"/>
  <c r="K148" i="2"/>
  <c r="K147" i="2"/>
  <c r="K146" i="2"/>
  <c r="K145" i="2"/>
  <c r="K144" i="2"/>
  <c r="K143" i="2"/>
  <c r="K142" i="2"/>
  <c r="F140" i="2"/>
  <c r="I140" i="2"/>
  <c r="K140" i="2"/>
  <c r="K139" i="2"/>
  <c r="K138" i="2"/>
  <c r="K137" i="2"/>
  <c r="K136" i="2"/>
  <c r="K135" i="2"/>
  <c r="M132" i="2"/>
  <c r="K130" i="2"/>
  <c r="F128" i="2"/>
  <c r="I128" i="2"/>
  <c r="K128" i="2"/>
  <c r="K127" i="2"/>
  <c r="K126" i="2"/>
  <c r="K125" i="2"/>
  <c r="K124" i="2"/>
  <c r="F122" i="2"/>
  <c r="I122" i="2"/>
  <c r="K122" i="2"/>
  <c r="K121" i="2"/>
  <c r="K120" i="2"/>
  <c r="K119" i="2"/>
  <c r="K118" i="2"/>
  <c r="K117" i="2"/>
  <c r="K116" i="2"/>
  <c r="K115" i="2"/>
  <c r="F113" i="2"/>
  <c r="I110" i="2"/>
  <c r="I111" i="2"/>
  <c r="I113" i="2"/>
  <c r="K113" i="2"/>
  <c r="K112" i="2"/>
  <c r="K111" i="2"/>
  <c r="K110" i="2"/>
  <c r="K109" i="2"/>
  <c r="K102" i="2"/>
  <c r="K103" i="2"/>
  <c r="I103" i="2"/>
  <c r="F103" i="2"/>
  <c r="F98" i="2"/>
  <c r="I98" i="2"/>
  <c r="K98" i="2"/>
  <c r="K97" i="2"/>
  <c r="K96" i="2"/>
  <c r="F92" i="2"/>
  <c r="I92" i="2"/>
  <c r="K92" i="2"/>
  <c r="K91" i="2"/>
  <c r="K90" i="2"/>
  <c r="F86" i="2"/>
  <c r="I86" i="2"/>
  <c r="K86" i="2"/>
  <c r="K85" i="2"/>
  <c r="K84" i="2"/>
  <c r="E81" i="2"/>
  <c r="H81" i="2"/>
  <c r="K81" i="2"/>
  <c r="K80" i="2"/>
  <c r="K79" i="2"/>
  <c r="K78" i="2"/>
  <c r="F74" i="2"/>
  <c r="K72" i="2"/>
  <c r="K73" i="2"/>
  <c r="K74" i="2"/>
  <c r="I74" i="2"/>
  <c r="I68" i="2"/>
  <c r="F68" i="2"/>
  <c r="K68" i="2"/>
  <c r="K67" i="2"/>
  <c r="F63" i="2"/>
  <c r="I63" i="2"/>
  <c r="K63" i="2"/>
  <c r="K62" i="2"/>
  <c r="F57" i="2"/>
  <c r="K45" i="2"/>
  <c r="K46" i="2"/>
  <c r="K47" i="2"/>
  <c r="K48" i="2"/>
  <c r="K49" i="2"/>
  <c r="K50" i="2"/>
  <c r="K51" i="2"/>
  <c r="K52" i="2"/>
  <c r="K53" i="2"/>
  <c r="K54" i="2"/>
  <c r="K55" i="2"/>
  <c r="K56" i="2"/>
  <c r="I40" i="2"/>
  <c r="F39" i="2"/>
  <c r="F40" i="2"/>
  <c r="I34" i="2"/>
  <c r="F34" i="2"/>
  <c r="K31" i="2"/>
  <c r="K32" i="2"/>
  <c r="K33" i="2"/>
  <c r="K22" i="2"/>
  <c r="K23" i="2"/>
  <c r="K26" i="2"/>
  <c r="I26" i="2"/>
  <c r="F26" i="2"/>
  <c r="K25" i="2"/>
  <c r="K24" i="2"/>
  <c r="J16" i="2"/>
  <c r="G11" i="1"/>
  <c r="G17" i="1"/>
  <c r="G23" i="1"/>
  <c r="G24" i="1"/>
  <c r="G28" i="1"/>
  <c r="G29" i="1"/>
  <c r="H29" i="1"/>
  <c r="F28" i="1"/>
  <c r="H28" i="1"/>
  <c r="H27" i="1"/>
  <c r="H26" i="1"/>
  <c r="F11" i="1"/>
  <c r="F17" i="1"/>
  <c r="F23" i="1"/>
  <c r="F24" i="1"/>
  <c r="H24" i="1"/>
  <c r="H23" i="1"/>
  <c r="H22" i="1"/>
  <c r="H21" i="1"/>
  <c r="H20" i="1"/>
  <c r="H19" i="1"/>
  <c r="H16" i="1"/>
  <c r="H11" i="1"/>
  <c r="H10" i="1"/>
  <c r="H17" i="1"/>
  <c r="H15" i="1"/>
  <c r="H14" i="1"/>
  <c r="H13" i="1"/>
  <c r="H12" i="1"/>
</calcChain>
</file>

<file path=xl/comments1.xml><?xml version="1.0" encoding="utf-8"?>
<comments xmlns="http://schemas.openxmlformats.org/spreadsheetml/2006/main">
  <authors>
    <author>USER</author>
  </authors>
  <commentList>
    <comment ref="N124" authorId="0" shapeId="0">
      <text>
        <r>
          <rPr>
            <b/>
            <sz val="9"/>
            <color indexed="81"/>
            <rFont val="Tahoma"/>
            <family val="2"/>
          </rPr>
          <t>USER:</t>
        </r>
        <r>
          <rPr>
            <sz val="9"/>
            <color indexed="81"/>
            <rFont val="Tahoma"/>
            <family val="2"/>
          </rPr>
          <t xml:space="preserve">
SEHARUSNYA BELANJA BRANG /JASA BUKAN BELANJA MODAL</t>
        </r>
      </text>
    </comment>
  </commentList>
</comments>
</file>

<file path=xl/sharedStrings.xml><?xml version="1.0" encoding="utf-8"?>
<sst xmlns="http://schemas.openxmlformats.org/spreadsheetml/2006/main" count="612" uniqueCount="414">
  <si>
    <t>LAPORAN REALISASI APBDESA</t>
  </si>
  <si>
    <t>PEMERINTAH DESA SEMOYO</t>
  </si>
  <si>
    <t>KECAMATAN PATUK</t>
  </si>
  <si>
    <t>KABUPATEN GUNUNGKIDUL</t>
  </si>
  <si>
    <t>TAHUN ANGGARAN 2019</t>
  </si>
  <si>
    <t>Ref.</t>
  </si>
  <si>
    <t>ANGGARAN</t>
  </si>
  <si>
    <t>REALISASI</t>
  </si>
  <si>
    <t>LEBIH/ (KURANG)</t>
  </si>
  <si>
    <t>PENDAPATAN</t>
  </si>
  <si>
    <t>Pendapatan Asli Desa</t>
  </si>
  <si>
    <t>Pendapatan Transfer</t>
  </si>
  <si>
    <t>Dana Desa</t>
  </si>
  <si>
    <t>Bagi Hasil Pajak dan Retribusi</t>
  </si>
  <si>
    <t>Alokasi Dana Desa</t>
  </si>
  <si>
    <t>Bantuan Keuangan Kabupaten/Kota</t>
  </si>
  <si>
    <t>Pendapatan Lain-lain</t>
  </si>
  <si>
    <t>JUMLAH PENDAPATAN</t>
  </si>
  <si>
    <t>BELANJA</t>
  </si>
  <si>
    <t>Bidang Penyelenggaraan Pemerintah Desa</t>
  </si>
  <si>
    <t>Bidang Pelaksanaan Pembangunan Desa</t>
  </si>
  <si>
    <t>Bidang Pembinaan Kemasyaratan Desa</t>
  </si>
  <si>
    <t>Bidang Pemberdayaan Masyarakat Desa</t>
  </si>
  <si>
    <t>JUMLAH BELANJA</t>
  </si>
  <si>
    <t xml:space="preserve">SURPLUS / (DEFISIT) </t>
  </si>
  <si>
    <t>PEMBIAYAAN</t>
  </si>
  <si>
    <t>Penerimaan Pembiayaan</t>
  </si>
  <si>
    <t>Pengeluaran Pembiayaan</t>
  </si>
  <si>
    <t>PEMBIAYAAN NETTO</t>
  </si>
  <si>
    <t>SILPA/SiLPA TAHUN BERJALAN</t>
  </si>
  <si>
    <t>Lihat Catatan Atas Laporan Keuangan yang merupakan bagian yang tidak terpisahkan dari laporan keuangan</t>
  </si>
  <si>
    <t>Semoyo,       Februari 2020</t>
  </si>
  <si>
    <t>Kepala Desa</t>
  </si>
  <si>
    <t>SARIYANTO S.IP</t>
  </si>
  <si>
    <t>CATATAN ATAS LAPORAN KEUANGAN</t>
  </si>
  <si>
    <t>PEMERINTAH DESA Patuk KECAMATAN PATUK KABUPATEN GUNUNGKIDUL</t>
  </si>
  <si>
    <t>A.</t>
  </si>
  <si>
    <t>Informasi Umum
Pemerintah  Desa  Semoyo  merupakan  desa  di  Kecamatan P a t u k , Kabupaten Gunungkidul. Sesuai  dengan Keputusan  Bupati  No.   141/37/Pj/KPTS/2020   Tanggal  19 September 2019  saat   ini   kepengurusan  Pemerintahan Desa Patuk adalah :
1. Kepala Desa        : SARIYANTO S.IP
2. Sekretaris Desa : OKTIANA KHOIRIAH
3. Bendahara Desa : SUTIYANI S.Pd
Kantor   Pemerintahan   Desa   beralamat   di      Padukuhan  Semoyo,  Desa  Semoyo,  Kecamatan  Patuk, Kabupaten Gunungkidul</t>
  </si>
  <si>
    <t>B.</t>
  </si>
  <si>
    <t>Dasar Penyajian Laporan Keuangan
Laporan  Keuangan  Desa  berupa   Laporan Realisasi APBDes sesuai basis kas dengan dasar harga  perolehan.  Pendapatan  dicatat  pada saat kas diterima di Bank atau Kas dan Belanja dicatat pada saat kas dikeluarkan dan telah bersifat definitif.</t>
  </si>
  <si>
    <t>C.</t>
  </si>
  <si>
    <t>Rincian Pos Laporan Keuangan</t>
  </si>
  <si>
    <t>Rekonsiliasi SILPA dan Kas</t>
  </si>
  <si>
    <t>SILPA tahun anggaran 2019</t>
  </si>
  <si>
    <t>Mutasi Potongan Pajak</t>
  </si>
  <si>
    <t>-</t>
  </si>
  <si>
    <t>Saldo Awal Periode Potongan Pajak yg belum disetor ke Kas Negara</t>
  </si>
  <si>
    <t>Penerimaan Potongan Pajak tahun anggaran berjalan</t>
  </si>
  <si>
    <t>Setoran Pajak ke Kas Negara selama tahun anggaran berjalan</t>
  </si>
  <si>
    <t>Saldo Akhir Periode Potongan Pajak yg belum disetor ke Kas Negara</t>
  </si>
  <si>
    <t>Saldo Kas per 31 Desember 2019</t>
  </si>
  <si>
    <t>Terdapat perbedaan antara saldo BKU dengan Laporan PertanggungjawabanAPBDes 2019,dimana saldo BKU sebesar Rp 95.949.257 dan saldo pada Lpaoran pertanggungjawaban Rp 94.882.217  yang menyebabkan selisih sebesar Rp 1.067.040 yang disebabkan karena adanya potongan BPJS 2% dari Siltap yang belum terambil.</t>
  </si>
  <si>
    <t>Pendapatan Asli Desa terdiri dari :</t>
  </si>
  <si>
    <t>Anggaran</t>
  </si>
  <si>
    <t>Realisasi</t>
  </si>
  <si>
    <t>Lebih/ (kurang)</t>
  </si>
  <si>
    <t>a.  Hasil Usaha</t>
  </si>
  <si>
    <t>b.  Hasil Pengelolaan Aset Desa</t>
  </si>
  <si>
    <t>c.   Swadaya, partisipasi dan gotong royong</t>
  </si>
  <si>
    <t>d.  Lain-lain PADes yang sah</t>
  </si>
  <si>
    <t>Dana Desa merupakan penerimaan desa yang diperoleh dari APBN. Jumlah penerimaan
Dana Desa selama tahun anggaran 2019 adalah sebagai berikut:</t>
  </si>
  <si>
    <t>a.  Tahap 1</t>
  </si>
  <si>
    <t>b.  Tahap 2</t>
  </si>
  <si>
    <t>c.   Tahap 3</t>
  </si>
  <si>
    <t>Bagian dari hasil pajak dan Retribusi Daerah</t>
  </si>
  <si>
    <t>Penerimaan Desa yang berasal dari Bagian dari hasil pajak dan Retribusi Daerah adalah sebagai berikut :</t>
  </si>
  <si>
    <t>Penerimaan Desa yang berasal dari Alokasi Dana Desa (ADD) adalah sebagai berikut:</t>
  </si>
  <si>
    <t>c.  Tahap 3</t>
  </si>
  <si>
    <t>d.  Tahap 4</t>
  </si>
  <si>
    <t>e.  Tahap 5</t>
  </si>
  <si>
    <t>f.   Tahap 6</t>
  </si>
  <si>
    <t>g.  Tahap 7</t>
  </si>
  <si>
    <t>h.  Tahap 8</t>
  </si>
  <si>
    <t>i.   Tahap 9</t>
  </si>
  <si>
    <t>j.   Tahap 10</t>
  </si>
  <si>
    <t>k.  Tahap 11</t>
  </si>
  <si>
    <t>l.   Tahap 12</t>
  </si>
  <si>
    <t>Bantuan Keuangan Provinsi</t>
  </si>
  <si>
    <t>Penerimaan Desa yang berasal dari Bantuan Keuangan Propinsi D I Yogyakarta adalah sebagai berikut:</t>
  </si>
  <si>
    <t>a.  Bantuan Keuangan</t>
  </si>
  <si>
    <t>Bantuan Keuangan Kabupaten/kota</t>
  </si>
  <si>
    <t>Penerimaan Desa yang berasal dari Bantuan Keuangan Kabupaten Gunungkidul adalah sebagai berikut :</t>
  </si>
  <si>
    <t>Pendapatan lain-lain terdiri dari :</t>
  </si>
  <si>
    <t>Bunga bank</t>
  </si>
  <si>
    <t>Lain-lain pendapatan desa yang sah</t>
  </si>
  <si>
    <t>Belanja - Bidang Penyelenggaraan Pemerintahan Desa
Belanja untuk Bidang Penyelenggaraan Pemerintahan Desa terdiri dari:</t>
  </si>
  <si>
    <t>a.  Belanja Pegawai</t>
  </si>
  <si>
    <t>b.  Belanja Barang dan Jasa</t>
  </si>
  <si>
    <t>c.   Belanja Modal</t>
  </si>
  <si>
    <t>Belanja - Bidang Pembangunan Desa
Belanja untuk Bidang Pembangunan Desa terdiri dari :</t>
  </si>
  <si>
    <t>a.  Belanja Barang dan Jasa</t>
  </si>
  <si>
    <t>b.  Belanja Modal</t>
  </si>
  <si>
    <t>Belanja - Bidang Pembinaan Kemasyaratan Desa
Belanja untuk Bidang Pembinaan Kemasyarakatan Desa terdiri dari :</t>
  </si>
  <si>
    <t>Belanja - Bidang Pemberdayaan Masyarakat Desa
Belanja untuk Bidang Pemberdayaan Masyarakat Desa terdiri dari :</t>
  </si>
  <si>
    <t>Belanja - Bidang Penangulangan Bencana, Keadaan Darurat dan Mendesak Desa Selama
tahun anggaran 2019, Pemerintahan Desa melakukan penanggulangan bencana dan keadaan darurat sebagai berikut :</t>
  </si>
  <si>
    <t>a. Belanja Tidak Terduga</t>
  </si>
  <si>
    <t>Belanja Desa dalam klasifikasi ekonomi
Jumlah belanja dalam klasifikasi ekonomi adalah sebagai berikut :</t>
  </si>
  <si>
    <t>Belanja Pegawai</t>
  </si>
  <si>
    <t>-    Penghasilan Tetap dan Tunjangan Kepala
Desa</t>
  </si>
  <si>
    <t>-    Penghasilan Tetap dan Tunjangan
Perangkat Desa</t>
  </si>
  <si>
    <t>-    Jaminan Kesehatan Kepala Desa dan
Perangkat Desa</t>
  </si>
  <si>
    <t>-    Tunjangan BPD</t>
  </si>
  <si>
    <t>Belanja Barang dan Jasa</t>
  </si>
  <si>
    <t>-    Belanja Barang Perlengkapan Kantor</t>
  </si>
  <si>
    <t>-    Belanja Jasa Honorarium</t>
  </si>
  <si>
    <t>-    Belanja Perjalanan Dinas</t>
  </si>
  <si>
    <t>-    Belanja Operasional Perkantoran</t>
  </si>
  <si>
    <t xml:space="preserve"> -</t>
  </si>
  <si>
    <t>Belanja Jasa Sewa</t>
  </si>
  <si>
    <t>-    Belanja Pemeliharaan</t>
  </si>
  <si>
    <t>-    Belanja Barang dan Jasa yang Diserahkan kepada Masyarakat</t>
  </si>
  <si>
    <t>Belanja Modal</t>
  </si>
  <si>
    <t>-    Belanja Modal Peralatan, Mesin, dan Alat
Berat</t>
  </si>
  <si>
    <t>-    Belanja Modal Gedung dan Bangunan</t>
  </si>
  <si>
    <t>-    Belanja Modal Jalan</t>
  </si>
  <si>
    <t>Belanja Modaljaringan/instalasi</t>
  </si>
  <si>
    <t>Belanja Tidak Terduga</t>
  </si>
  <si>
    <t>-   Belanja Tidak Terduga</t>
  </si>
  <si>
    <t>Belanja Desa dalam klasifikasi Sub Bidang (Fungsi)</t>
  </si>
  <si>
    <t>Bidang Penyelenggaraan pemerintahan Desa</t>
  </si>
  <si>
    <t>-    Sub Bidang Penyelenggaraan Belanja Penghasilan Tetap, Tunjangan dan Operasional Pemerintahan Desa</t>
  </si>
  <si>
    <t>-    Sub Bidang Sarana dan Prasarana
Pemerintahan Desa</t>
  </si>
  <si>
    <t>-    Sub Bidang Administrasi Kependudukan, Pencatatan Sipil, Statistik dan Kearsipan</t>
  </si>
  <si>
    <t>-    Sub Bidang Tata Praja Pemerintahan, Perencanaan, Keuangan dan Pelaporan</t>
  </si>
  <si>
    <t>-    Sub Bidang Pertanahan</t>
  </si>
  <si>
    <t>Bidang Pembangunan Desa</t>
  </si>
  <si>
    <t>-    Sub Bidang Pendidikan</t>
  </si>
  <si>
    <t>-    Sub Bidang Kesehatan</t>
  </si>
  <si>
    <t>-    Sub Bidang Pekerjaan Umum dan
Penataan Ruang</t>
  </si>
  <si>
    <t>-    Bidang Kawasan Permukiman</t>
  </si>
  <si>
    <t xml:space="preserve"> -  Sub Bidang Perhubungan dan komunikasi</t>
  </si>
  <si>
    <t xml:space="preserve"> -  Sub Bidang Pariwisata</t>
  </si>
  <si>
    <t>Bidang Pembinaan Kemasyarakatan Desa</t>
  </si>
  <si>
    <t>-    Sub Bidang Ketenteraman, Ketertiban
Umum, dan Pelindungan Masyarakat</t>
  </si>
  <si>
    <t>-    Sub Bidang Kebudayaan dan Keagamaan</t>
  </si>
  <si>
    <t>-    Sub Bidang Kepemudaan dan Olah Raga</t>
  </si>
  <si>
    <t>-    Sub Bidang Kelembagaan Masyarakat</t>
  </si>
  <si>
    <t xml:space="preserve"> -    Sub Bidang Kelautan dan Perikanan</t>
  </si>
  <si>
    <t xml:space="preserve"> -    Sub Bidang Pertanian dan Peternakan</t>
  </si>
  <si>
    <t xml:space="preserve"> -    Sub Bidang Peningkatan Kapasitas Aparatur Pemerintah Desa</t>
  </si>
  <si>
    <t>-    Sub Bidang Pemberdayaan Perempuan, Perlindungan Anak dan Keluarga</t>
  </si>
  <si>
    <t>-    Sub Bidang Perdagangan dan
Perindustrian</t>
  </si>
  <si>
    <t>Bidang Penangulangan Bencana, Keadaan
Darurat dan Mendesak Desa</t>
  </si>
  <si>
    <t>-    Sub Bidang Penanggulangan Bencana</t>
  </si>
  <si>
    <t>-    Sub Bidang Keadaan Darurat</t>
  </si>
  <si>
    <t>Pembiayaan
Jumlah netto pembiayaan tahun anggaran 2019 adalah sebagai berikut :</t>
  </si>
  <si>
    <t>-    Penerimaan Pembiayaan</t>
  </si>
  <si>
    <t>-    Pengeluaran Pembiayaan</t>
  </si>
  <si>
    <t>Penerimaan Pembiayaan terdiri dari :</t>
  </si>
  <si>
    <t>1.  SILPA tahun anggaran sebelumnya</t>
  </si>
  <si>
    <t>2.  Pencairan Dana Cadangan</t>
  </si>
  <si>
    <t>3.  Hasil Penjualan Kekayaan Desa yang dipisahkan</t>
  </si>
  <si>
    <t>Pengeluaran Pembiyaan terdiri dari :</t>
  </si>
  <si>
    <t>1.  Penyertaan Modal Desa</t>
  </si>
  <si>
    <t>Aset Desa
Perolehan aset desa adalah sebagai berikut :</t>
  </si>
  <si>
    <t>Penambahan/ (Pengurangan)</t>
  </si>
  <si>
    <t>Nama Barang</t>
  </si>
  <si>
    <t>hibah</t>
  </si>
  <si>
    <t>penghapusan</t>
  </si>
  <si>
    <t>Tanah</t>
  </si>
  <si>
    <t>TV LCD PANASONIC 40 "</t>
  </si>
  <si>
    <t>Peralatan, Mesin, dan Alat Berat</t>
  </si>
  <si>
    <t>Kulkas 1 Pintu SHARP SJ-X165MG-GR</t>
  </si>
  <si>
    <t>Gedung dan Bangunan</t>
  </si>
  <si>
    <t>Hardisk Ekstrenal My Passport 4 TB</t>
  </si>
  <si>
    <t>Jalan,irigasi dan jaringan</t>
  </si>
  <si>
    <t>Aset Tetap lainnya</t>
  </si>
  <si>
    <t>Gedung kantor</t>
  </si>
  <si>
    <t>Konstruksi dalam Pengerjaan</t>
  </si>
  <si>
    <t>CATATAN/KOREKSI:</t>
  </si>
  <si>
    <t>Nilai aset Peralatan,Mesin dan alat berat pada tahun 2018 setelah penyesuaian bertambah 56.518.600 ,dari yang semula dilaporkan 193.400.000 menjadi 249.918.600 yang disebabkan oleh kesalahan pencatatan pada tahun sebelumnya.</t>
  </si>
  <si>
    <t xml:space="preserve">- </t>
  </si>
  <si>
    <t>Nilai aset Gedung dan bangunan pada tahun 2018 setelah penyesuaian bertambah 55.303.643,dari yang semula dilaporkan 1.554.307.860 menjadi 1.609.611.503 yang disebabkan oleh kesalahan pencatatan pada tahun sebelumnya.</t>
  </si>
  <si>
    <t>Nilai Jalan,irigasi dan jaringan pada tahun 2018 setelah penyesuaian berkurang 47.736.573, dari yang semula dilaporkan 3.675.346.783 menjadi 3.627.610.210 yang disebabkan kesalahan pencatatan pada tahun sebelumnya.</t>
  </si>
  <si>
    <t>Nilai aset tetap lainnya pada tahun 2018 setelah penyesuian bertambah menjadi 65.034.100 dari yang semula dilaporkan 0.</t>
  </si>
  <si>
    <t>Rincian Aset Tetap dapat untuk masing-masing klasifikasi diatas dapat dilihat pada lampiran
….</t>
  </si>
  <si>
    <t>Penyertaan Modal Desa
Penyertaan Modal Desa kepada BUMDesa adalah sebagai berikut :</t>
  </si>
  <si>
    <t>Penambahan
/
(Pengurangan
)</t>
  </si>
  <si>
    <t xml:space="preserve"> -    BUMDes "SEMOYO"</t>
  </si>
  <si>
    <t>Semoyo,    Februari2020</t>
  </si>
  <si>
    <t>LAPORAN REALISASI KEGIATAN</t>
  </si>
  <si>
    <t xml:space="preserve">PERIODE 1 JANUARI - 31 Desember </t>
  </si>
  <si>
    <t>DESA                     : SEMOYO</t>
  </si>
  <si>
    <t>KECAMATAN       : PATUK</t>
  </si>
  <si>
    <t>KABUPATEN        : GUNUNGKIDUL</t>
  </si>
  <si>
    <t>PROVINSI             : DIY</t>
  </si>
  <si>
    <t>KODE REKENING</t>
  </si>
  <si>
    <t>URAIAN</t>
  </si>
  <si>
    <t>NAMA OUTPUT</t>
  </si>
  <si>
    <t>OUTPUT</t>
  </si>
  <si>
    <t>SUMBER DANA</t>
  </si>
  <si>
    <t>RENCANA</t>
  </si>
  <si>
    <t>VOLUME</t>
  </si>
  <si>
    <t>SATUAN</t>
  </si>
  <si>
    <t>ANGGARAN (Rp)</t>
  </si>
  <si>
    <t>CAPAIAN (%)</t>
  </si>
  <si>
    <t>PAD (Rp)</t>
  </si>
  <si>
    <t>Dana Desa (Rp)</t>
  </si>
  <si>
    <t>Alokasi Dana Desa (Rp)</t>
  </si>
  <si>
    <t>PBH (Rp)</t>
  </si>
  <si>
    <t>SILPA (Rp)</t>
  </si>
  <si>
    <t>DLL (Rp)</t>
  </si>
  <si>
    <t>Bentuk Lain</t>
  </si>
  <si>
    <t>BIDANG PENYELENGGARAN PEMERINTAHAN DESA</t>
  </si>
  <si>
    <t>Sub Bidang Penyelenggaran Belanja Siltap, Tunjangan dan Operasional Pemerintahan Desa</t>
  </si>
  <si>
    <t xml:space="preserve">Penyediaan Penghasilan Tetap dan Tunjangan Kepala Desa </t>
  </si>
  <si>
    <t xml:space="preserve">Siltap dan Tunjangan </t>
  </si>
  <si>
    <t>ob</t>
  </si>
  <si>
    <t>Penyediaan Penghasilan Tetap dan Tunjangan Perangkat Desa</t>
  </si>
  <si>
    <t>Jaminan Kesehatan</t>
  </si>
  <si>
    <t>Penyediaan Jaminan Sosial bagi Kepala Desa dan Perangkat Desa</t>
  </si>
  <si>
    <t>Operasional Pemdes</t>
  </si>
  <si>
    <t>Penyediaan Operasional Pemerintah Desa (ATK, Honor PKPKD dan PPKD dll)</t>
  </si>
  <si>
    <t>Operasional Pemerintah Desa</t>
  </si>
  <si>
    <t>0b</t>
  </si>
  <si>
    <t>Penyediaan Tunjangan BPD</t>
  </si>
  <si>
    <t>Tunjangan BPD</t>
  </si>
  <si>
    <t>Paket</t>
  </si>
  <si>
    <t>Penyediaan Operasional BPD (rapat, ATK, Makan Minum, Pakaian Seragam, Listrik dll)</t>
  </si>
  <si>
    <t>Operasional BPD</t>
  </si>
  <si>
    <t>Penyediaan Insentif/Operasional RT/RW</t>
  </si>
  <si>
    <t>Operasional RT/RW</t>
  </si>
  <si>
    <t>Sub Bidang Penyediaan Sarana Prasarana Pemerintahan Desa</t>
  </si>
  <si>
    <t>Pembangunan/Rehabilitasi/Peningkatan Gedung/Prasarana Kantor Desa **)</t>
  </si>
  <si>
    <t>Pembangunan gedung kantor Kepala Desa</t>
  </si>
  <si>
    <t>Pengadaan peralatan kerja</t>
  </si>
  <si>
    <t>Printer</t>
  </si>
  <si>
    <t>Pengadaan kendaraan dinas/operasional</t>
  </si>
  <si>
    <t>Kendaraan Roda 2</t>
  </si>
  <si>
    <t>Penyediaan jasa perbaikan/servis peralatan kerja</t>
  </si>
  <si>
    <t>Servis peralatan kantor desa</t>
  </si>
  <si>
    <t>Sub Bidang Pengelolaan Administrasi Kependudukan, Pencatatan Sipil, Statistik dan Kearsipan</t>
  </si>
  <si>
    <t>Penyusunan monografi desa</t>
  </si>
  <si>
    <t>Laporan monografi Desa</t>
  </si>
  <si>
    <t>Pendataan keluarga/rumah tangga miskin</t>
  </si>
  <si>
    <t>Dokumen Pemetaan Kemiskinan Desa secara Partisipatif</t>
  </si>
  <si>
    <t>Sub Bidang Penyelenggaraan Tata Praja Pemerintahan, Perencanaan, Keuangan dan Pelaporan</t>
  </si>
  <si>
    <t>Penyelenggaraan Musyawarah Perencanaan Desa/Pembahasan APBDes (Reguler)</t>
  </si>
  <si>
    <t>Terselenggaranya Musyawarah Desa Reguler</t>
  </si>
  <si>
    <t>Penyusunan Dokumen Perencanaan Desa (RPJMDesa/RKPDesa dll)</t>
  </si>
  <si>
    <t xml:space="preserve">Dokumen Perencanaan Desa </t>
  </si>
  <si>
    <t>Penyusunan Dokumen Keuangan Desa (APBDes, APBDes Perubahan, LPJ dll)</t>
  </si>
  <si>
    <t xml:space="preserve">Dokumen Keuangan Desa </t>
  </si>
  <si>
    <t>Pengelolaan Administrasi/ Inventarisasi/Penilaian Aset Desa</t>
  </si>
  <si>
    <t>Terselenggaranya Pengelolaan Administrasi Aset Desa</t>
  </si>
  <si>
    <t>Penyusunan Laporan Kepala Desa, LPPDesa dan Informasi Kepada Masyarakat</t>
  </si>
  <si>
    <t>Laporan Penyelenggaraan Pemerintahan Desa</t>
  </si>
  <si>
    <t>Pengembangan Sistem Irformasai Desa</t>
  </si>
  <si>
    <t>Terciptanya Sistem Informasi Desa</t>
  </si>
  <si>
    <t>10</t>
  </si>
  <si>
    <t>Dukungan &amp; Sosialisasi Pelaksanaan Pilkadesa, Pemilih</t>
  </si>
  <si>
    <t>Terselenggaranya Dukungan Sosialisasi Pilkades, Pemilihan Kepala Kewilayahan, dan BPD</t>
  </si>
  <si>
    <t>Penyusunan laporan Keuangan Bulanan/SPJ dan Semestersan</t>
  </si>
  <si>
    <t>Penghargaan bagi Kepala Desa</t>
  </si>
  <si>
    <t>Penyusunaan perencanaan pemaanfaatan tata ruang Desa</t>
  </si>
  <si>
    <t>Tertatanya tanah milik desa dan peruntukannya</t>
  </si>
  <si>
    <t>Monitoring dan evaluasai kegiatan pembangunan</t>
  </si>
  <si>
    <t>Pemantauan pelaksanaan kegiatan APBDes</t>
  </si>
  <si>
    <t>Sub Bidang Pertanahan</t>
  </si>
  <si>
    <t>Intensifikasi pemungutan pajak daerah /PBB</t>
  </si>
  <si>
    <t>Terselengggaranya Administrasi Pertanahan</t>
  </si>
  <si>
    <t>Jumlah Bidang 1</t>
  </si>
  <si>
    <t>BIDANG PELAKSANAAN PEMBANGUNAN DESA</t>
  </si>
  <si>
    <t>Sub Bidang Pendidikan</t>
  </si>
  <si>
    <t>Dukungan Penyelenggaran PAUD (APE, Sarana PAUD dst)</t>
  </si>
  <si>
    <t>Dukungan Penyelenggaraan PAUD non Milik Desa</t>
  </si>
  <si>
    <t>Pengelolaan Perpustakaan Milik Desa (Pengadaan Buku, Honor, Taman Baca)</t>
  </si>
  <si>
    <t>Pemeliharaan Sarana dan Prasarana Perpustakaan/Taman Bacaan Desa/ Sanggar Belajar Milik Desa</t>
  </si>
  <si>
    <t>Pembangunaan/rehabilitasi gedung PAUD/TK milik Desa</t>
  </si>
  <si>
    <t>Tersedianya fasilitas pendidikan yang memadai</t>
  </si>
  <si>
    <t>Sub Bidang Kesehatan</t>
  </si>
  <si>
    <t>Penyelenggaraan Posyandu (Mkn Tambahan, Kls Bumil, Lamsia, Insentif)</t>
  </si>
  <si>
    <t>Makanan Tambahan</t>
  </si>
  <si>
    <t>Penyelenggaraan Desa Siaga Kesehatan</t>
  </si>
  <si>
    <t>Penyelenggaraan Desa Siaga Kesehatan Lainnya</t>
  </si>
  <si>
    <t>Pemberian makanan tambahan balita/siswa PAUD</t>
  </si>
  <si>
    <t>Terpenuhinya kebutuhan gizi balita dan siswa PAUD</t>
  </si>
  <si>
    <t>Insentif kader kesehatan/KB</t>
  </si>
  <si>
    <t>Peningkatan kesejahteraan kades kesehatan</t>
  </si>
  <si>
    <t>Sub Bidang Pekerjaan Umum dan Penataan Ruang</t>
  </si>
  <si>
    <t>Pemeliharaan prasarana jalan Desa ( gorong-gorong )</t>
  </si>
  <si>
    <t>Pemeilharaan Jalan Desa</t>
  </si>
  <si>
    <t>m3</t>
  </si>
  <si>
    <t>Pembangunan/Rehabilitasi/Peningkatan/Pengkerasaan</t>
  </si>
  <si>
    <t>PraPeningkatan jalan desa (cor abat,Pengerasan jalan lingkungan pemukiman)</t>
  </si>
  <si>
    <t>Pembangunan/Rehabilitasi/Peningkatan/Pengkerasaan JUT</t>
  </si>
  <si>
    <t>Pembukaan JUT untukpeningkatan akses jalan</t>
  </si>
  <si>
    <t>sub Bidang Kawasaan Pemukiman</t>
  </si>
  <si>
    <t>Pemeliharaan Sambungan Air Bersih Ke Rumah Tangga</t>
  </si>
  <si>
    <t>Tersedianya air bersih bagi masyarakat</t>
  </si>
  <si>
    <t>Pemberiaan Sitimulan  Jamban</t>
  </si>
  <si>
    <t>Peningkatan PHBS dimasyarakat</t>
  </si>
  <si>
    <t>Sub Bidang Perhubungan, Komunikasi dan Informatika</t>
  </si>
  <si>
    <t>Pembuatan dan Pengelolaan Jaringan/Intalasi Komunikasi</t>
  </si>
  <si>
    <t>Peningkatan kualitas jaringan internet desa</t>
  </si>
  <si>
    <t>Sub Bidang pariwisata</t>
  </si>
  <si>
    <t>Pembangunan/Rehabilitasi/Peningkataan sarana dan prasarana</t>
  </si>
  <si>
    <t>Tersedianya prasarana yang baik menuju wisata</t>
  </si>
  <si>
    <t>m</t>
  </si>
  <si>
    <t>Pengembangan Pariwisata Tingkat Desa</t>
  </si>
  <si>
    <t>Peningkatan kualitas pariwisata desa</t>
  </si>
  <si>
    <t>Jumlah Bidang 2</t>
  </si>
  <si>
    <t>BIDANG PEMBINAAN KEMASYARAKATAN</t>
  </si>
  <si>
    <t>Sub Bidang Ketenteraman, Ketertiban Umum dan Perlindungan Masyarakat</t>
  </si>
  <si>
    <t>Koordinasi Pembinaan Keamanan, Ketertiban &amp; Perlindungan Masy. Skala Lokal Desa</t>
  </si>
  <si>
    <t>Peningkatan tenaga keamanan desa</t>
  </si>
  <si>
    <t>Sub Bidang Kebudayaan dan Keagamaan</t>
  </si>
  <si>
    <t>Penyelengaraan Fistival Kesenian, Adat/Kebudayaan</t>
  </si>
  <si>
    <t>Melestarikan kebudayaan desa</t>
  </si>
  <si>
    <t>Pemberian stimulan kegiatan keagamaan</t>
  </si>
  <si>
    <t>Peningkatan kehidupan keagamaan</t>
  </si>
  <si>
    <t>Pembinaan dan pengembangan sanggar seni budaya</t>
  </si>
  <si>
    <t>Pelestarian kebudayaan ketoprak dan karawitan</t>
  </si>
  <si>
    <t>Sub Bidang Kepemudaan dan Olahraga</t>
  </si>
  <si>
    <t>Peringatan hari besar Nasional</t>
  </si>
  <si>
    <t>Memperingatai 17 agustusan</t>
  </si>
  <si>
    <t>Penyelengaraan Fistival/lomba kepemudaan dan Olahraga tingkat Desa</t>
  </si>
  <si>
    <t>Penjaringan potensipemuda desa</t>
  </si>
  <si>
    <t>Oprasional Karang Taruna</t>
  </si>
  <si>
    <t>pemenuhan operasionaKegiatan kepemudaan</t>
  </si>
  <si>
    <t>Sub Bidang Kelembagaan Masyarakat</t>
  </si>
  <si>
    <t>Optamilasasi peran Tim Koordinasi Penangulangan Kemiskinan Desa</t>
  </si>
  <si>
    <t>Penuntasan kemiskinan di desa</t>
  </si>
  <si>
    <t>PembinaanRT/RW</t>
  </si>
  <si>
    <t>Peningkatan kemampuan Rt RW</t>
  </si>
  <si>
    <t>Optimalisasi LPMD dan/atau LPMP</t>
  </si>
  <si>
    <t>oprasional LPMD</t>
  </si>
  <si>
    <t>Operasional PKK</t>
  </si>
  <si>
    <t>operasional PKK</t>
  </si>
  <si>
    <t>Jumlah Bidang 3</t>
  </si>
  <si>
    <t>BIDANG PEMBERDAYAAN MASYARAKAT</t>
  </si>
  <si>
    <t>SUB Bidang Kelautan Dan Perikanan</t>
  </si>
  <si>
    <t>Bimtek/Pelatihan/Pengenalaan TTG untuk Perikanan Darat</t>
  </si>
  <si>
    <t xml:space="preserve">Peningkatan ekonomi masyarakat </t>
  </si>
  <si>
    <t>Sub Bidang Pertanian dan Perternakan</t>
  </si>
  <si>
    <t>Pelatihan dan Pengembangan Pakan Ternak Organik</t>
  </si>
  <si>
    <t>Peningkatan produksi peternakan</t>
  </si>
  <si>
    <t>Sub Bidang Peningkatan Kapasitas Aparatur Desa</t>
  </si>
  <si>
    <t>Peningkatan Kapasitas Perangkat Desa</t>
  </si>
  <si>
    <t>Tersedianya perangkat desa yang kompeten</t>
  </si>
  <si>
    <t>Sub Bidang Pemberdayaan Perempuan, Perlindungan Anak</t>
  </si>
  <si>
    <t>Pembinaan dan Pemberdayaan Kelpmpok Rentan</t>
  </si>
  <si>
    <t>Pemberdayaan masyarakat rentan</t>
  </si>
  <si>
    <t>Sub bidang Perdagangan dan Perindustrian</t>
  </si>
  <si>
    <t>Pembentukan/fasilitas/pelatihan/pendampingan kelompok ekonomi produktif</t>
  </si>
  <si>
    <t>Peningkatan UMKM di Desa</t>
  </si>
  <si>
    <t>Jumlah Bidang 4</t>
  </si>
  <si>
    <t>PENGELUARAN PEMBIAYAAN</t>
  </si>
  <si>
    <t>Jumlah Pengeluaran Pembiayaan</t>
  </si>
  <si>
    <t>TOTAL BELANJA</t>
  </si>
  <si>
    <t>Semoyo,      Februari 2020</t>
  </si>
  <si>
    <t>Pj.Kepala Desa Semoyo</t>
  </si>
  <si>
    <t>LAMPIRAN III</t>
  </si>
  <si>
    <t xml:space="preserve">PERATURAN DESA </t>
  </si>
  <si>
    <t>NOMOR     TAHUN 2020</t>
  </si>
  <si>
    <t>TENTANG</t>
  </si>
  <si>
    <t xml:space="preserve">LAPORAN PERTANGGUNGJAWABAN REALISASI </t>
  </si>
  <si>
    <t>PELAKSANAAN APBDES</t>
  </si>
  <si>
    <t>PROGRAM SEKTORAL, PROGRAM DAERAH DAN PROGRAM LAINNYA YANG MASUK  KE DESA</t>
  </si>
  <si>
    <t>Desa</t>
  </si>
  <si>
    <t>: Semoyo</t>
  </si>
  <si>
    <t>Kecamatan</t>
  </si>
  <si>
    <t>: Patuk</t>
  </si>
  <si>
    <t>Kabupaten</t>
  </si>
  <si>
    <t>: Gunungkidul</t>
  </si>
  <si>
    <t>Propinsi</t>
  </si>
  <si>
    <t>: DI Yogyakarta</t>
  </si>
  <si>
    <t>No</t>
  </si>
  <si>
    <t>Program</t>
  </si>
  <si>
    <t>Kegiatan</t>
  </si>
  <si>
    <t xml:space="preserve">Jenis </t>
  </si>
  <si>
    <t>Lokasi</t>
  </si>
  <si>
    <t>Volume</t>
  </si>
  <si>
    <t>Satuan</t>
  </si>
  <si>
    <t xml:space="preserve">Jumlah </t>
  </si>
  <si>
    <t>Sumber Dana</t>
  </si>
  <si>
    <t>Pembuatan Sumur Bor</t>
  </si>
  <si>
    <t>Pengeboran sumur untuk aie bersih</t>
  </si>
  <si>
    <t>Pad. Brambang</t>
  </si>
  <si>
    <t>Dinas ESDM DIY</t>
  </si>
  <si>
    <t>Pemberian bantuan bibit pertanian</t>
  </si>
  <si>
    <t>Pemberian bantuan bibit tanaman padi</t>
  </si>
  <si>
    <t>Pad. Semoyo</t>
  </si>
  <si>
    <t>Dinas Pertanian Kab. GK</t>
  </si>
  <si>
    <t>Rehab jaringan irigasi tersier</t>
  </si>
  <si>
    <t>Pembenahan jaringan irigasi</t>
  </si>
  <si>
    <t>REKAPITULASI TREATMENT MUTASI ASET MILIK DESA</t>
  </si>
  <si>
    <t>TAHUN 2019</t>
  </si>
  <si>
    <t>: SEMOYO</t>
  </si>
  <si>
    <t>: PATUK</t>
  </si>
  <si>
    <t>Kode jenis aset</t>
  </si>
  <si>
    <t>Nama jenis aset</t>
  </si>
  <si>
    <t>Saldo 31 des 2018</t>
  </si>
  <si>
    <t>Penyesuaian saldo akhir 31 desember 2018</t>
  </si>
  <si>
    <t>Saldo per 31 des 2018 setelah penyesuaian</t>
  </si>
  <si>
    <t>Mutasi/perubahan selama 1 jan 2019 sd 31 des 2019</t>
  </si>
  <si>
    <t>Keadaan per 31 des 2019</t>
  </si>
  <si>
    <t>ket</t>
  </si>
  <si>
    <t>Jumlah harga</t>
  </si>
  <si>
    <t>bertambah</t>
  </si>
  <si>
    <t>berkurang</t>
  </si>
  <si>
    <t>jumlah harga</t>
  </si>
  <si>
    <t>Peralatan dan mesin</t>
  </si>
  <si>
    <t>Gedung dan bangunan</t>
  </si>
  <si>
    <t>jalan jaringan irigasi</t>
  </si>
  <si>
    <t>aset tetap lainnya</t>
  </si>
  <si>
    <t>kontruksi dalam pengerjaan</t>
  </si>
  <si>
    <t>Semoyo,     Januari 2020</t>
  </si>
  <si>
    <t>Kepala Desaa</t>
  </si>
  <si>
    <t>Pengurus Aset Milik Desa</t>
  </si>
  <si>
    <t>DEDY SUSANTO</t>
  </si>
  <si>
    <t>Mengetahui,</t>
  </si>
  <si>
    <t>Ketua BPD Semoyo</t>
  </si>
  <si>
    <t>SUWARTO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</si>
</sst>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3" formatCode="_-* #,##0.00_-;\-* #,##0.00_-;_-* &quot;-&quot;??_-;_-@_-"/>
    <numFmt numFmtId="164" formatCode="00,000,000.00"/>
    <numFmt numFmtId="165" formatCode="0,000,000.00"/>
    <numFmt numFmtId="166" formatCode="0,000,000,000.00"/>
    <numFmt numFmtId="167" formatCode="000,000,000.00"/>
    <numFmt numFmtId="168" formatCode="000,000.00"/>
    <numFmt numFmtId="169" formatCode="000.00"/>
    <numFmt numFmtId="170" formatCode="_-* #,##0.00_-;\-* #,##0.00_-;_-* &quot;-&quot;_-;_-@_-"/>
    <numFmt numFmtId="171" formatCode="_(&quot;Rp&quot;\ * #,##0.00_);_(&quot;Rp&quot;\ * \(#,##0.00\);_(&quot;Rp&quot;\ * &quot;-&quot;??_);_(@_)"/>
    <numFmt numFmtId="172" formatCode="#,#00,"/>
    <numFmt numFmtId="173" formatCode="_(* #,##0_);_(* \(#,##0\);_(* &quot;-&quot;_);_(@_)"/>
    <numFmt numFmtId="174" formatCode="_(* #,##0.00_);_(* \(#,##0.00\);_(* &quot;-&quot;_);_(@_)"/>
    <numFmt numFmtId="175" formatCode="&quot;$&quot;#,##0_);[Red]\(&quot;$&quot;#,##0\)"/>
    <numFmt numFmtId="176" formatCode="_(* #,##0_);_(* \(#,##0\);_(* &quot;-&quot;??_);_(@_)"/>
  </numFmts>
  <fonts count="39" x14ac:knownFonts="1">
    <font>
      <sz val="11"/>
      <color theme="1"/>
      <name val="Calibri"/>
      <family val="2"/>
      <charset val="1"/>
      <scheme val="minor"/>
    </font>
    <font>
      <sz val="11"/>
      <color theme="1"/>
      <name val="Calibri"/>
      <family val="2"/>
      <charset val="1"/>
      <scheme val="minor"/>
    </font>
    <font>
      <sz val="9"/>
      <color indexed="8"/>
      <name val="Arial"/>
      <family val="2"/>
    </font>
    <font>
      <sz val="9"/>
      <color rgb="FF000000"/>
      <name val="Calibri"/>
      <family val="2"/>
      <charset val="204"/>
    </font>
    <font>
      <b/>
      <sz val="9"/>
      <color indexed="8"/>
      <name val="Arial"/>
      <family val="2"/>
    </font>
    <font>
      <sz val="10"/>
      <color indexed="8"/>
      <name val="Arial"/>
      <family val="2"/>
    </font>
    <font>
      <sz val="10"/>
      <color rgb="FF000000"/>
      <name val="Bookman Old Style"/>
      <family val="1"/>
    </font>
    <font>
      <sz val="11"/>
      <color theme="1"/>
      <name val="Calibri"/>
      <family val="2"/>
      <scheme val="minor"/>
    </font>
    <font>
      <sz val="10"/>
      <color theme="1"/>
      <name val="Bookman Old Style"/>
      <family val="1"/>
    </font>
    <font>
      <sz val="10"/>
      <color indexed="8"/>
      <name val="Bookman Old Style"/>
      <family val="1"/>
    </font>
    <font>
      <b/>
      <sz val="10"/>
      <color indexed="8"/>
      <name val="Bookman Old Style"/>
      <family val="1"/>
    </font>
    <font>
      <b/>
      <u/>
      <sz val="10"/>
      <color indexed="8"/>
      <name val="Bookman Old Style"/>
      <family val="1"/>
    </font>
    <font>
      <b/>
      <sz val="10"/>
      <color theme="1"/>
      <name val="Bookman Old Style"/>
      <family val="1"/>
    </font>
    <font>
      <b/>
      <sz val="9"/>
      <color indexed="81"/>
      <name val="Tahoma"/>
      <family val="2"/>
    </font>
    <font>
      <sz val="9"/>
      <color indexed="81"/>
      <name val="Tahoma"/>
      <family val="2"/>
    </font>
    <font>
      <b/>
      <sz val="12"/>
      <color indexed="8"/>
      <name val="Calibri"/>
      <family val="2"/>
      <scheme val="minor"/>
    </font>
    <font>
      <b/>
      <sz val="10"/>
      <color indexed="8"/>
      <name val="Calibri"/>
      <family val="2"/>
      <scheme val="minor"/>
    </font>
    <font>
      <sz val="10"/>
      <color indexed="8"/>
      <name val="Calibri"/>
      <family val="2"/>
      <scheme val="minor"/>
    </font>
    <font>
      <sz val="8"/>
      <color theme="1"/>
      <name val="Arial"/>
      <family val="2"/>
    </font>
    <font>
      <sz val="10"/>
      <color theme="1"/>
      <name val="Calibri"/>
      <family val="2"/>
      <scheme val="minor"/>
    </font>
    <font>
      <sz val="10"/>
      <name val="Arial"/>
      <family val="2"/>
    </font>
    <font>
      <b/>
      <sz val="8"/>
      <name val="Arial"/>
      <family val="2"/>
    </font>
    <font>
      <b/>
      <sz val="11"/>
      <color theme="1"/>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8"/>
      <name val="Arial"/>
      <family val="2"/>
    </font>
    <font>
      <b/>
      <u/>
      <sz val="11"/>
      <color indexed="8"/>
      <name val="Calibri"/>
      <family val="2"/>
      <scheme val="minor"/>
    </font>
    <font>
      <sz val="11"/>
      <name val="Calibri"/>
      <family val="2"/>
      <scheme val="minor"/>
    </font>
    <font>
      <b/>
      <sz val="10"/>
      <name val="Arial"/>
      <family val="2"/>
    </font>
    <font>
      <i/>
      <sz val="11"/>
      <color theme="1"/>
      <name val="Calibri"/>
      <family val="2"/>
      <scheme val="minor"/>
    </font>
    <font>
      <sz val="11"/>
      <name val="Times New Roman"/>
      <family val="1"/>
    </font>
    <font>
      <sz val="11"/>
      <color rgb="FF000000"/>
      <name val="Calibri"/>
      <family val="2"/>
      <scheme val="minor"/>
    </font>
    <font>
      <sz val="10"/>
      <color rgb="FFFF0000"/>
      <name val="Arial"/>
      <family val="2"/>
    </font>
    <font>
      <sz val="10"/>
      <color theme="1"/>
      <name val="Arial"/>
      <family val="2"/>
    </font>
    <font>
      <b/>
      <sz val="10"/>
      <color rgb="FFFF0000"/>
      <name val="Arial"/>
      <family val="2"/>
    </font>
    <font>
      <sz val="8"/>
      <color rgb="FF000000"/>
      <name val="Calibri"/>
      <family val="2"/>
      <charset val="204"/>
    </font>
    <font>
      <sz val="11"/>
      <color rgb="FF000000"/>
      <name val="Times New Roman"/>
      <family val="1"/>
    </font>
    <font>
      <b/>
      <sz val="11"/>
      <color rgb="FF000000"/>
      <name val="Calibri"/>
      <family val="2"/>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0.249977111117893"/>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3">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7" fillId="0" borderId="0"/>
    <xf numFmtId="0" fontId="5" fillId="0" borderId="0"/>
    <xf numFmtId="0" fontId="20" fillId="0" borderId="0"/>
    <xf numFmtId="0" fontId="20" fillId="0" borderId="0"/>
    <xf numFmtId="0" fontId="20" fillId="0" borderId="0"/>
    <xf numFmtId="0" fontId="7" fillId="0" borderId="0"/>
    <xf numFmtId="0" fontId="1" fillId="0" borderId="0"/>
    <xf numFmtId="175" fontId="20" fillId="0" borderId="0" applyFont="0" applyFill="0" applyBorder="0" applyAlignment="0" applyProtection="0"/>
    <xf numFmtId="0" fontId="7" fillId="0" borderId="0"/>
  </cellStyleXfs>
  <cellXfs count="368">
    <xf numFmtId="0" fontId="0" fillId="0" borderId="0" xfId="0"/>
    <xf numFmtId="0" fontId="3" fillId="0" borderId="0" xfId="0" applyFont="1"/>
    <xf numFmtId="0" fontId="2" fillId="0" borderId="4" xfId="0" applyFont="1" applyBorder="1"/>
    <xf numFmtId="0" fontId="4" fillId="0" borderId="0" xfId="0" applyFont="1" applyFill="1" applyBorder="1" applyAlignment="1" applyProtection="1">
      <alignment horizontal="center" vertical="top"/>
      <protection locked="0"/>
    </xf>
    <xf numFmtId="0" fontId="2" fillId="0" borderId="0" xfId="0" applyFont="1" applyBorder="1"/>
    <xf numFmtId="0" fontId="2" fillId="0" borderId="0" xfId="0" applyFont="1" applyBorder="1" applyAlignment="1">
      <alignment horizontal="center"/>
    </xf>
    <xf numFmtId="0" fontId="2" fillId="0" borderId="5" xfId="0" applyFont="1" applyBorder="1"/>
    <xf numFmtId="0" fontId="2" fillId="0" borderId="1" xfId="0" applyFont="1" applyBorder="1"/>
    <xf numFmtId="0" fontId="4" fillId="0" borderId="2" xfId="0" applyFont="1" applyFill="1" applyBorder="1" applyAlignment="1" applyProtection="1">
      <alignment horizontal="center" vertical="top"/>
      <protection locked="0"/>
    </xf>
    <xf numFmtId="0" fontId="2" fillId="0" borderId="2" xfId="0" applyFont="1" applyBorder="1"/>
    <xf numFmtId="0" fontId="2" fillId="0" borderId="2" xfId="0" applyFont="1" applyBorder="1" applyAlignment="1">
      <alignment horizontal="center"/>
    </xf>
    <xf numFmtId="0" fontId="2" fillId="0" borderId="3" xfId="0" applyFont="1" applyBorder="1"/>
    <xf numFmtId="0" fontId="4" fillId="0" borderId="6" xfId="0" applyFont="1" applyFill="1" applyBorder="1" applyAlignment="1" applyProtection="1">
      <alignment horizontal="center" vertical="top"/>
      <protection locked="0"/>
    </xf>
    <xf numFmtId="0" fontId="4" fillId="0" borderId="7" xfId="0" applyFont="1" applyFill="1" applyBorder="1" applyAlignment="1" applyProtection="1">
      <alignment horizontal="center" vertical="top" wrapText="1"/>
      <protection locked="0"/>
    </xf>
    <xf numFmtId="0" fontId="4" fillId="0" borderId="4"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41" fontId="2" fillId="0" borderId="0" xfId="3" applyNumberFormat="1" applyFont="1" applyFill="1" applyAlignment="1" applyProtection="1">
      <alignment horizontal="right" vertical="top"/>
      <protection locked="0"/>
    </xf>
    <xf numFmtId="41" fontId="2" fillId="0" borderId="5" xfId="0" applyNumberFormat="1" applyFont="1" applyFill="1" applyBorder="1" applyAlignment="1" applyProtection="1">
      <alignment horizontal="right" vertical="top"/>
      <protection locked="0"/>
    </xf>
    <xf numFmtId="1" fontId="2" fillId="0" borderId="5" xfId="0" applyNumberFormat="1" applyFont="1" applyFill="1" applyBorder="1" applyAlignment="1" applyProtection="1">
      <alignment horizontal="right" vertical="top"/>
      <protection locked="0"/>
    </xf>
    <xf numFmtId="1" fontId="2" fillId="0" borderId="0" xfId="3" applyNumberFormat="1" applyFont="1" applyFill="1" applyAlignment="1" applyProtection="1">
      <alignment horizontal="right" vertical="top"/>
      <protection locked="0"/>
    </xf>
    <xf numFmtId="41" fontId="2" fillId="0" borderId="7" xfId="0" applyNumberFormat="1" applyFont="1" applyFill="1" applyBorder="1" applyAlignment="1" applyProtection="1">
      <alignment horizontal="right" vertical="top"/>
      <protection locked="0"/>
    </xf>
    <xf numFmtId="0" fontId="4" fillId="0" borderId="0" xfId="0" applyFont="1" applyFill="1" applyBorder="1" applyAlignment="1" applyProtection="1">
      <alignment horizontal="left" vertical="top"/>
      <protection locked="0"/>
    </xf>
    <xf numFmtId="41" fontId="4" fillId="0" borderId="8" xfId="0" applyNumberFormat="1" applyFont="1" applyFill="1" applyBorder="1" applyAlignment="1" applyProtection="1">
      <alignment horizontal="right" vertical="top"/>
      <protection locked="0"/>
    </xf>
    <xf numFmtId="41" fontId="4" fillId="0" borderId="9" xfId="0" applyNumberFormat="1" applyFont="1" applyFill="1" applyBorder="1" applyAlignment="1" applyProtection="1">
      <alignment horizontal="right" vertical="top"/>
      <protection locked="0"/>
    </xf>
    <xf numFmtId="41" fontId="2" fillId="0" borderId="0" xfId="0" applyNumberFormat="1" applyFont="1" applyBorder="1"/>
    <xf numFmtId="41" fontId="2" fillId="0" borderId="5" xfId="0" applyNumberFormat="1" applyFont="1" applyBorder="1"/>
    <xf numFmtId="41" fontId="2" fillId="0" borderId="9" xfId="0" applyNumberFormat="1" applyFont="1" applyFill="1" applyBorder="1" applyAlignment="1" applyProtection="1">
      <alignment horizontal="right" vertical="top"/>
      <protection locked="0"/>
    </xf>
    <xf numFmtId="41" fontId="4" fillId="0" borderId="0" xfId="0" applyNumberFormat="1" applyFont="1" applyFill="1" applyBorder="1" applyAlignment="1" applyProtection="1">
      <alignment horizontal="right" vertical="top"/>
      <protection locked="0"/>
    </xf>
    <xf numFmtId="41" fontId="4" fillId="0" borderId="5" xfId="0" applyNumberFormat="1" applyFont="1" applyFill="1" applyBorder="1" applyAlignment="1" applyProtection="1">
      <alignment horizontal="right" vertical="top"/>
      <protection locked="0"/>
    </xf>
    <xf numFmtId="0" fontId="4" fillId="0" borderId="10" xfId="0" applyFont="1" applyFill="1" applyBorder="1" applyAlignment="1" applyProtection="1">
      <alignment horizontal="left" vertical="top"/>
      <protection locked="0"/>
    </xf>
    <xf numFmtId="0" fontId="2" fillId="0" borderId="6" xfId="0" applyFont="1" applyBorder="1"/>
    <xf numFmtId="0" fontId="2" fillId="0" borderId="6" xfId="0" applyFont="1" applyBorder="1" applyAlignment="1">
      <alignment horizontal="center"/>
    </xf>
    <xf numFmtId="41" fontId="4" fillId="0" borderId="6" xfId="0" applyNumberFormat="1" applyFont="1" applyFill="1" applyBorder="1" applyAlignment="1" applyProtection="1">
      <alignment horizontal="right" vertical="top"/>
      <protection locked="0"/>
    </xf>
    <xf numFmtId="41" fontId="4" fillId="0" borderId="7" xfId="0" applyNumberFormat="1" applyFont="1" applyFill="1" applyBorder="1" applyAlignment="1" applyProtection="1">
      <alignment horizontal="right" vertical="top"/>
      <protection locked="0"/>
    </xf>
    <xf numFmtId="0" fontId="2" fillId="0" borderId="0" xfId="0" applyFont="1"/>
    <xf numFmtId="0" fontId="2" fillId="0" borderId="0" xfId="0" applyFont="1" applyAlignment="1">
      <alignment horizontal="center"/>
    </xf>
    <xf numFmtId="0" fontId="2" fillId="0" borderId="0" xfId="0" applyFont="1" applyFill="1" applyAlignment="1" applyProtection="1">
      <alignment horizontal="left" vertical="top"/>
      <protection locked="0"/>
    </xf>
    <xf numFmtId="1" fontId="2" fillId="0" borderId="0" xfId="0" applyNumberFormat="1" applyFont="1" applyFill="1" applyAlignment="1" applyProtection="1">
      <alignment horizontal="right" vertical="top"/>
      <protection locked="0"/>
    </xf>
    <xf numFmtId="0" fontId="3" fillId="0" borderId="0" xfId="0" applyFont="1" applyAlignment="1">
      <alignment horizontal="center"/>
    </xf>
    <xf numFmtId="0" fontId="6" fillId="0" borderId="0" xfId="0" applyFont="1"/>
    <xf numFmtId="41" fontId="6" fillId="0" borderId="0" xfId="1" applyFont="1"/>
    <xf numFmtId="0" fontId="6" fillId="0" borderId="0" xfId="0" applyFont="1" applyBorder="1"/>
    <xf numFmtId="0" fontId="6" fillId="0" borderId="0" xfId="0" applyFont="1" applyBorder="1" applyAlignment="1">
      <alignment horizontal="left" vertical="top"/>
    </xf>
    <xf numFmtId="41" fontId="6" fillId="0" borderId="0" xfId="0" applyNumberFormat="1" applyFont="1" applyBorder="1" applyAlignment="1">
      <alignment horizontal="right" vertical="top"/>
    </xf>
    <xf numFmtId="0" fontId="6" fillId="0" borderId="11" xfId="0" applyFont="1" applyBorder="1" applyAlignment="1">
      <alignment horizontal="center" vertical="top"/>
    </xf>
    <xf numFmtId="4" fontId="6" fillId="0" borderId="0" xfId="1" applyNumberFormat="1" applyFont="1" applyBorder="1" applyAlignment="1">
      <alignment horizontal="right" vertical="top"/>
    </xf>
    <xf numFmtId="41" fontId="6" fillId="0" borderId="0" xfId="1" applyNumberFormat="1" applyFont="1" applyBorder="1" applyAlignment="1">
      <alignment horizontal="right" vertical="top"/>
    </xf>
    <xf numFmtId="41" fontId="6" fillId="0" borderId="14" xfId="1" applyNumberFormat="1" applyFont="1" applyBorder="1" applyAlignment="1">
      <alignment horizontal="right" vertical="top"/>
    </xf>
    <xf numFmtId="41" fontId="6" fillId="0" borderId="6" xfId="1" applyNumberFormat="1" applyFont="1" applyBorder="1" applyAlignment="1">
      <alignment horizontal="right" vertical="top"/>
    </xf>
    <xf numFmtId="4" fontId="6" fillId="0" borderId="14" xfId="1" applyNumberFormat="1" applyFont="1" applyBorder="1" applyAlignment="1">
      <alignment horizontal="right" vertical="top"/>
    </xf>
    <xf numFmtId="41" fontId="6" fillId="0" borderId="0" xfId="1" applyFont="1" applyBorder="1" applyAlignment="1">
      <alignment horizontal="right" vertical="top"/>
    </xf>
    <xf numFmtId="41" fontId="6" fillId="0" borderId="11" xfId="0" applyNumberFormat="1" applyFont="1" applyBorder="1" applyAlignment="1">
      <alignment horizontal="left" vertical="top"/>
    </xf>
    <xf numFmtId="4" fontId="6" fillId="0" borderId="15" xfId="1" applyNumberFormat="1" applyFont="1" applyBorder="1" applyAlignment="1">
      <alignment horizontal="right" vertical="top"/>
    </xf>
    <xf numFmtId="0" fontId="6" fillId="0" borderId="0" xfId="0" applyFont="1" applyBorder="1" applyAlignment="1">
      <alignment horizontal="center" vertical="top"/>
    </xf>
    <xf numFmtId="4" fontId="6" fillId="0" borderId="0" xfId="1" applyNumberFormat="1" applyFont="1" applyBorder="1" applyAlignment="1">
      <alignment vertical="top"/>
    </xf>
    <xf numFmtId="4" fontId="6" fillId="0" borderId="11" xfId="1" applyNumberFormat="1" applyFont="1" applyBorder="1" applyAlignment="1">
      <alignment vertical="top"/>
    </xf>
    <xf numFmtId="4" fontId="6" fillId="0" borderId="0" xfId="0" applyNumberFormat="1" applyFont="1" applyBorder="1" applyAlignment="1">
      <alignment horizontal="right" vertical="top"/>
    </xf>
    <xf numFmtId="41" fontId="6" fillId="0" borderId="0" xfId="1" applyFont="1" applyAlignment="1">
      <alignment horizontal="center"/>
    </xf>
    <xf numFmtId="41" fontId="6" fillId="0" borderId="0" xfId="0" applyNumberFormat="1" applyFont="1"/>
    <xf numFmtId="4" fontId="6" fillId="0" borderId="11" xfId="0" applyNumberFormat="1" applyFont="1" applyBorder="1" applyAlignment="1">
      <alignment horizontal="right" vertical="top"/>
    </xf>
    <xf numFmtId="4" fontId="6" fillId="0" borderId="11" xfId="1" applyNumberFormat="1" applyFont="1" applyBorder="1" applyAlignment="1">
      <alignment horizontal="right" vertical="top"/>
    </xf>
    <xf numFmtId="4" fontId="6" fillId="0" borderId="6" xfId="1" applyNumberFormat="1" applyFont="1" applyBorder="1" applyAlignment="1">
      <alignment horizontal="right" vertical="top"/>
    </xf>
    <xf numFmtId="0" fontId="6" fillId="0" borderId="11" xfId="0" applyFont="1" applyBorder="1" applyAlignment="1">
      <alignment horizontal="left" vertical="top"/>
    </xf>
    <xf numFmtId="0" fontId="9" fillId="0" borderId="0" xfId="3" applyFont="1"/>
    <xf numFmtId="0" fontId="6" fillId="0" borderId="0" xfId="0" applyFont="1" applyBorder="1" applyAlignment="1">
      <alignment vertical="top"/>
    </xf>
    <xf numFmtId="41" fontId="6" fillId="0" borderId="0" xfId="1" applyFont="1" applyBorder="1" applyAlignment="1">
      <alignment vertical="top"/>
    </xf>
    <xf numFmtId="41" fontId="6" fillId="0" borderId="0" xfId="1" applyFont="1" applyBorder="1" applyAlignment="1">
      <alignment horizontal="left" vertical="top"/>
    </xf>
    <xf numFmtId="0" fontId="10" fillId="0" borderId="0" xfId="3" applyFont="1" applyFill="1" applyAlignment="1" applyProtection="1">
      <alignment horizontal="left" vertical="top"/>
      <protection locked="0"/>
    </xf>
    <xf numFmtId="165" fontId="10" fillId="0" borderId="0" xfId="3" applyNumberFormat="1" applyFont="1" applyFill="1" applyAlignment="1" applyProtection="1">
      <alignment horizontal="right" vertical="top"/>
      <protection locked="0"/>
    </xf>
    <xf numFmtId="2" fontId="6" fillId="0" borderId="11" xfId="1" applyNumberFormat="1" applyFont="1" applyBorder="1" applyAlignment="1">
      <alignment vertical="top"/>
    </xf>
    <xf numFmtId="2" fontId="6" fillId="0" borderId="11" xfId="1" applyNumberFormat="1" applyFont="1" applyBorder="1" applyAlignment="1">
      <alignment horizontal="left" vertical="top"/>
    </xf>
    <xf numFmtId="0" fontId="11" fillId="0" borderId="0" xfId="3" applyFont="1" applyFill="1" applyAlignment="1" applyProtection="1">
      <alignment horizontal="left" vertical="top"/>
      <protection locked="0"/>
    </xf>
    <xf numFmtId="166" fontId="10" fillId="0" borderId="0" xfId="3" applyNumberFormat="1" applyFont="1" applyFill="1" applyAlignment="1" applyProtection="1">
      <alignment horizontal="right" vertical="top"/>
      <protection locked="0"/>
    </xf>
    <xf numFmtId="167" fontId="9" fillId="0" borderId="0" xfId="3" applyNumberFormat="1" applyFont="1" applyFill="1" applyAlignment="1" applyProtection="1">
      <alignment horizontal="right" vertical="top"/>
      <protection locked="0"/>
    </xf>
    <xf numFmtId="165" fontId="9" fillId="0" borderId="0" xfId="3" applyNumberFormat="1" applyFont="1" applyFill="1" applyAlignment="1" applyProtection="1">
      <alignment horizontal="right" vertical="top"/>
      <protection locked="0"/>
    </xf>
    <xf numFmtId="164" fontId="9" fillId="0" borderId="0" xfId="3" applyNumberFormat="1" applyFont="1" applyFill="1" applyAlignment="1" applyProtection="1">
      <alignment horizontal="right" vertical="top"/>
      <protection locked="0"/>
    </xf>
    <xf numFmtId="167" fontId="10" fillId="0" borderId="0" xfId="3" applyNumberFormat="1" applyFont="1" applyFill="1" applyAlignment="1" applyProtection="1">
      <alignment horizontal="right" vertical="top"/>
      <protection locked="0"/>
    </xf>
    <xf numFmtId="4" fontId="6" fillId="0" borderId="0" xfId="1" applyNumberFormat="1" applyFont="1" applyBorder="1" applyAlignment="1">
      <alignment horizontal="left" vertical="top"/>
    </xf>
    <xf numFmtId="4" fontId="6" fillId="0" borderId="0" xfId="0" applyNumberFormat="1" applyFont="1"/>
    <xf numFmtId="4" fontId="6" fillId="0" borderId="11" xfId="0" applyNumberFormat="1" applyFont="1" applyBorder="1" applyAlignment="1">
      <alignment horizontal="left" vertical="top"/>
    </xf>
    <xf numFmtId="168" fontId="10" fillId="0" borderId="0" xfId="3" applyNumberFormat="1" applyFont="1" applyFill="1" applyAlignment="1" applyProtection="1">
      <alignment horizontal="right" vertical="top"/>
      <protection locked="0"/>
    </xf>
    <xf numFmtId="0" fontId="9" fillId="0" borderId="0" xfId="3" applyFont="1" applyFill="1" applyAlignment="1" applyProtection="1">
      <alignment horizontal="left" vertical="top"/>
      <protection locked="0"/>
    </xf>
    <xf numFmtId="168" fontId="9" fillId="0" borderId="0" xfId="3" applyNumberFormat="1" applyFont="1" applyFill="1" applyAlignment="1" applyProtection="1">
      <alignment horizontal="right" vertical="top"/>
      <protection locked="0"/>
    </xf>
    <xf numFmtId="169" fontId="9" fillId="0" borderId="0" xfId="3" applyNumberFormat="1" applyFont="1" applyFill="1" applyAlignment="1" applyProtection="1">
      <alignment horizontal="right" vertical="top"/>
      <protection locked="0"/>
    </xf>
    <xf numFmtId="2" fontId="10" fillId="0" borderId="0" xfId="3" applyNumberFormat="1" applyFont="1" applyFill="1" applyAlignment="1" applyProtection="1">
      <alignment horizontal="right" vertical="top"/>
      <protection locked="0"/>
    </xf>
    <xf numFmtId="2" fontId="9" fillId="0" borderId="0" xfId="3" applyNumberFormat="1" applyFont="1" applyFill="1" applyAlignment="1" applyProtection="1">
      <alignment horizontal="right" vertical="top"/>
      <protection locked="0"/>
    </xf>
    <xf numFmtId="0" fontId="6" fillId="0" borderId="11" xfId="0" applyFont="1" applyBorder="1" applyAlignment="1">
      <alignment horizontal="center" vertical="top" wrapText="1"/>
    </xf>
    <xf numFmtId="41" fontId="6" fillId="2" borderId="16" xfId="1" applyFont="1" applyFill="1" applyBorder="1" applyAlignment="1">
      <alignment vertical="center"/>
    </xf>
    <xf numFmtId="41" fontId="6" fillId="2" borderId="17" xfId="1" applyFont="1" applyFill="1" applyBorder="1" applyAlignment="1">
      <alignment vertical="center"/>
    </xf>
    <xf numFmtId="41" fontId="6" fillId="2" borderId="18" xfId="1" applyFont="1" applyFill="1" applyBorder="1" applyAlignment="1">
      <alignment horizontal="center" vertical="center"/>
    </xf>
    <xf numFmtId="41" fontId="6" fillId="3" borderId="19" xfId="1" applyFont="1" applyFill="1" applyBorder="1"/>
    <xf numFmtId="41" fontId="6" fillId="3" borderId="20" xfId="1" applyFont="1" applyFill="1" applyBorder="1" applyAlignment="1">
      <alignment horizontal="left" vertical="top"/>
    </xf>
    <xf numFmtId="41" fontId="6" fillId="0" borderId="21" xfId="1" applyFont="1" applyBorder="1" applyAlignment="1">
      <alignment horizontal="left" vertical="top"/>
    </xf>
    <xf numFmtId="41" fontId="6" fillId="3" borderId="22" xfId="1" applyFont="1" applyFill="1" applyBorder="1"/>
    <xf numFmtId="0" fontId="6" fillId="0" borderId="23" xfId="0" applyFont="1" applyBorder="1"/>
    <xf numFmtId="41" fontId="6" fillId="0" borderId="22" xfId="1" applyFont="1" applyBorder="1"/>
    <xf numFmtId="41" fontId="6" fillId="4" borderId="19" xfId="1" applyFont="1" applyFill="1" applyBorder="1"/>
    <xf numFmtId="41" fontId="6" fillId="4" borderId="20" xfId="1" applyFont="1" applyFill="1" applyBorder="1" applyAlignment="1">
      <alignment horizontal="left" vertical="top"/>
    </xf>
    <xf numFmtId="41" fontId="6" fillId="4" borderId="21" xfId="1" applyFont="1" applyFill="1" applyBorder="1" applyAlignment="1">
      <alignment horizontal="left" vertical="top"/>
    </xf>
    <xf numFmtId="41" fontId="6" fillId="0" borderId="6" xfId="1" applyFont="1" applyBorder="1" applyAlignment="1">
      <alignment horizontal="left" vertical="top"/>
    </xf>
    <xf numFmtId="171" fontId="12" fillId="5" borderId="24" xfId="0" applyNumberFormat="1" applyFont="1" applyFill="1" applyBorder="1"/>
    <xf numFmtId="0" fontId="6" fillId="0" borderId="11" xfId="0" applyFont="1" applyBorder="1"/>
    <xf numFmtId="0" fontId="6" fillId="0" borderId="25" xfId="0" applyFont="1" applyBorder="1"/>
    <xf numFmtId="171" fontId="12" fillId="5" borderId="0" xfId="0" applyNumberFormat="1" applyFont="1" applyFill="1" applyBorder="1"/>
    <xf numFmtId="0" fontId="6" fillId="0" borderId="0" xfId="0" quotePrefix="1" applyFont="1" applyBorder="1" applyAlignment="1">
      <alignment horizontal="left" vertical="top"/>
    </xf>
    <xf numFmtId="0" fontId="7" fillId="0" borderId="0" xfId="4"/>
    <xf numFmtId="0" fontId="17" fillId="0" borderId="0" xfId="5" applyFont="1" applyAlignment="1">
      <alignment wrapText="1"/>
    </xf>
    <xf numFmtId="0" fontId="17" fillId="0" borderId="0" xfId="5" applyFont="1"/>
    <xf numFmtId="41" fontId="17" fillId="0" borderId="0" xfId="5" applyNumberFormat="1" applyFont="1" applyAlignment="1"/>
    <xf numFmtId="0" fontId="18" fillId="0" borderId="0" xfId="0" applyNumberFormat="1" applyFont="1" applyAlignment="1">
      <alignment horizontal="center"/>
    </xf>
    <xf numFmtId="0" fontId="19" fillId="0" borderId="0" xfId="4" applyFont="1"/>
    <xf numFmtId="172" fontId="16" fillId="0" borderId="0" xfId="5" applyNumberFormat="1" applyFont="1" applyFill="1" applyAlignment="1" applyProtection="1">
      <alignment horizontal="left" vertical="top"/>
      <protection locked="0"/>
    </xf>
    <xf numFmtId="0" fontId="16" fillId="0" borderId="0" xfId="5" applyFont="1" applyFill="1" applyAlignment="1" applyProtection="1">
      <alignment horizontal="left" vertical="top" wrapText="1"/>
      <protection locked="0"/>
    </xf>
    <xf numFmtId="41" fontId="16" fillId="0" borderId="0" xfId="5" applyNumberFormat="1" applyFont="1" applyFill="1" applyAlignment="1" applyProtection="1">
      <alignment horizontal="right"/>
      <protection locked="0"/>
    </xf>
    <xf numFmtId="165" fontId="16" fillId="0" borderId="0" xfId="5" applyNumberFormat="1" applyFont="1" applyFill="1" applyAlignment="1" applyProtection="1">
      <alignment horizontal="right" vertical="top"/>
      <protection locked="0"/>
    </xf>
    <xf numFmtId="0" fontId="21" fillId="0" borderId="0" xfId="6" applyFont="1" applyFill="1" applyBorder="1" applyAlignment="1">
      <alignment horizontal="right"/>
    </xf>
    <xf numFmtId="0" fontId="22" fillId="0" borderId="0" xfId="10" applyFont="1" applyAlignment="1">
      <alignment vertical="center"/>
    </xf>
    <xf numFmtId="0" fontId="21" fillId="6" borderId="2" xfId="6" applyFont="1" applyFill="1" applyBorder="1" applyAlignment="1">
      <alignment horizontal="center" vertical="center"/>
    </xf>
    <xf numFmtId="0" fontId="21" fillId="6" borderId="3" xfId="6" applyFont="1" applyFill="1" applyBorder="1" applyAlignment="1">
      <alignment horizontal="center" vertical="center"/>
    </xf>
    <xf numFmtId="0" fontId="7" fillId="5" borderId="1" xfId="10" applyFont="1" applyFill="1" applyBorder="1" applyAlignment="1">
      <alignment horizontal="center" wrapText="1"/>
    </xf>
    <xf numFmtId="0" fontId="7" fillId="5" borderId="2" xfId="10" applyFont="1" applyFill="1" applyBorder="1" applyAlignment="1">
      <alignment horizontal="center" wrapText="1"/>
    </xf>
    <xf numFmtId="0" fontId="7" fillId="5" borderId="3" xfId="10" applyFont="1" applyFill="1" applyBorder="1" applyAlignment="1">
      <alignment horizontal="center" wrapText="1"/>
    </xf>
    <xf numFmtId="0" fontId="24" fillId="5" borderId="9" xfId="5" applyFont="1" applyFill="1" applyBorder="1" applyAlignment="1" applyProtection="1">
      <alignment horizontal="left" vertical="top" wrapText="1"/>
      <protection locked="0"/>
    </xf>
    <xf numFmtId="0" fontId="25" fillId="5" borderId="20" xfId="5" applyFont="1" applyFill="1" applyBorder="1" applyAlignment="1">
      <alignment wrapText="1"/>
    </xf>
    <xf numFmtId="0" fontId="25" fillId="5" borderId="20" xfId="5" applyFont="1" applyFill="1" applyBorder="1"/>
    <xf numFmtId="41" fontId="25" fillId="5" borderId="20" xfId="5" applyNumberFormat="1" applyFont="1" applyFill="1" applyBorder="1" applyAlignment="1"/>
    <xf numFmtId="173" fontId="26" fillId="0" borderId="20" xfId="6" applyNumberFormat="1" applyFont="1" applyFill="1" applyBorder="1" applyAlignment="1">
      <alignment horizontal="right" vertical="center" wrapText="1"/>
    </xf>
    <xf numFmtId="0" fontId="22" fillId="5" borderId="4" xfId="10" quotePrefix="1" applyFont="1" applyFill="1" applyBorder="1" applyAlignment="1">
      <alignment horizontal="center"/>
    </xf>
    <xf numFmtId="0" fontId="22" fillId="5" borderId="0" xfId="10" applyFont="1" applyFill="1" applyBorder="1" applyAlignment="1">
      <alignment horizontal="center"/>
    </xf>
    <xf numFmtId="0" fontId="22" fillId="5" borderId="5" xfId="10" applyFont="1" applyFill="1" applyBorder="1" applyAlignment="1">
      <alignment horizontal="center"/>
    </xf>
    <xf numFmtId="0" fontId="27" fillId="5" borderId="9" xfId="5" applyFont="1" applyFill="1" applyBorder="1" applyAlignment="1" applyProtection="1">
      <alignment horizontal="left" vertical="top" wrapText="1"/>
      <protection locked="0"/>
    </xf>
    <xf numFmtId="41" fontId="27" fillId="5" borderId="20" xfId="5" applyNumberFormat="1" applyFont="1" applyFill="1" applyBorder="1" applyAlignment="1" applyProtection="1">
      <alignment horizontal="right"/>
      <protection locked="0"/>
    </xf>
    <xf numFmtId="166" fontId="27" fillId="5" borderId="20" xfId="5" applyNumberFormat="1" applyFont="1" applyFill="1" applyBorder="1" applyAlignment="1" applyProtection="1">
      <alignment horizontal="right" vertical="top"/>
      <protection locked="0"/>
    </xf>
    <xf numFmtId="9" fontId="25" fillId="5" borderId="20" xfId="5" applyNumberFormat="1" applyFont="1" applyFill="1" applyBorder="1"/>
    <xf numFmtId="173" fontId="26" fillId="5" borderId="20" xfId="6" applyNumberFormat="1" applyFont="1" applyFill="1" applyBorder="1" applyAlignment="1">
      <alignment horizontal="right" vertical="center" wrapText="1"/>
    </xf>
    <xf numFmtId="173" fontId="20" fillId="5" borderId="20" xfId="6" applyNumberFormat="1" applyFont="1" applyFill="1" applyBorder="1"/>
    <xf numFmtId="0" fontId="22" fillId="5" borderId="4" xfId="10" quotePrefix="1" applyFont="1" applyFill="1" applyBorder="1" applyAlignment="1">
      <alignment horizontal="center" vertical="top"/>
    </xf>
    <xf numFmtId="0" fontId="22" fillId="5" borderId="0" xfId="10" quotePrefix="1" applyFont="1" applyFill="1" applyBorder="1" applyAlignment="1">
      <alignment horizontal="center" vertical="top"/>
    </xf>
    <xf numFmtId="0" fontId="22" fillId="5" borderId="5" xfId="10" applyFont="1" applyFill="1" applyBorder="1" applyAlignment="1">
      <alignment horizontal="center" vertical="top"/>
    </xf>
    <xf numFmtId="174" fontId="28" fillId="0" borderId="20" xfId="1" applyNumberFormat="1" applyFont="1" applyFill="1" applyBorder="1" applyAlignment="1">
      <alignment horizontal="left" vertical="center" wrapText="1"/>
    </xf>
    <xf numFmtId="0" fontId="24" fillId="5" borderId="20" xfId="5" applyFont="1" applyFill="1" applyBorder="1" applyAlignment="1" applyProtection="1">
      <alignment horizontal="left" vertical="top" wrapText="1"/>
      <protection locked="0"/>
    </xf>
    <xf numFmtId="41" fontId="24" fillId="5" borderId="20" xfId="5" applyNumberFormat="1" applyFont="1" applyFill="1" applyBorder="1" applyAlignment="1" applyProtection="1">
      <alignment horizontal="right" vertical="top"/>
      <protection locked="0"/>
    </xf>
    <xf numFmtId="167" fontId="24" fillId="5" borderId="20" xfId="5" applyNumberFormat="1" applyFont="1" applyFill="1" applyBorder="1" applyAlignment="1" applyProtection="1">
      <alignment horizontal="right" vertical="top"/>
      <protection locked="0"/>
    </xf>
    <xf numFmtId="0" fontId="25" fillId="5" borderId="20" xfId="5" applyFont="1" applyFill="1" applyBorder="1" applyAlignment="1">
      <alignment vertical="top"/>
    </xf>
    <xf numFmtId="0" fontId="7" fillId="5" borderId="20" xfId="4" applyFill="1" applyBorder="1"/>
    <xf numFmtId="0" fontId="7" fillId="5" borderId="4" xfId="10" applyFont="1" applyFill="1" applyBorder="1" applyAlignment="1">
      <alignment horizontal="center" vertical="top"/>
    </xf>
    <xf numFmtId="0" fontId="7" fillId="5" borderId="0" xfId="10" quotePrefix="1" applyFont="1" applyFill="1" applyBorder="1" applyAlignment="1">
      <alignment horizontal="center" vertical="top"/>
    </xf>
    <xf numFmtId="0" fontId="7" fillId="5" borderId="5" xfId="10" quotePrefix="1" applyFont="1" applyFill="1" applyBorder="1" applyAlignment="1">
      <alignment horizontal="center" vertical="top"/>
    </xf>
    <xf numFmtId="0" fontId="25" fillId="5" borderId="9" xfId="5" applyFont="1" applyFill="1" applyBorder="1" applyAlignment="1" applyProtection="1">
      <alignment horizontal="left" vertical="top" wrapText="1"/>
      <protection locked="0"/>
    </xf>
    <xf numFmtId="174" fontId="28" fillId="0" borderId="20" xfId="1" applyNumberFormat="1" applyFont="1" applyFill="1" applyBorder="1" applyAlignment="1">
      <alignment horizontal="left" vertical="top" wrapText="1"/>
    </xf>
    <xf numFmtId="0" fontId="25" fillId="5" borderId="20" xfId="5" applyFont="1" applyFill="1" applyBorder="1" applyAlignment="1" applyProtection="1">
      <alignment horizontal="left" vertical="top" wrapText="1"/>
      <protection locked="0"/>
    </xf>
    <xf numFmtId="41" fontId="25" fillId="5" borderId="20" xfId="5" applyNumberFormat="1" applyFont="1" applyFill="1" applyBorder="1" applyAlignment="1" applyProtection="1">
      <alignment horizontal="right" vertical="top"/>
      <protection locked="0"/>
    </xf>
    <xf numFmtId="9" fontId="25" fillId="5" borderId="20" xfId="5" applyNumberFormat="1" applyFont="1" applyFill="1" applyBorder="1" applyAlignment="1">
      <alignment vertical="top"/>
    </xf>
    <xf numFmtId="173" fontId="20" fillId="5" borderId="20" xfId="6" applyNumberFormat="1" applyFont="1" applyFill="1" applyBorder="1" applyAlignment="1">
      <alignment vertical="top"/>
    </xf>
    <xf numFmtId="173" fontId="26" fillId="5" borderId="20" xfId="6" applyNumberFormat="1" applyFont="1" applyFill="1" applyBorder="1" applyAlignment="1">
      <alignment horizontal="right" vertical="top" wrapText="1"/>
    </xf>
    <xf numFmtId="41" fontId="20" fillId="5" borderId="20" xfId="1" applyFont="1" applyFill="1" applyBorder="1" applyAlignment="1">
      <alignment vertical="top"/>
    </xf>
    <xf numFmtId="41" fontId="29" fillId="5" borderId="20" xfId="1" applyFont="1" applyFill="1" applyBorder="1" applyAlignment="1">
      <alignment vertical="top"/>
    </xf>
    <xf numFmtId="0" fontId="30" fillId="5" borderId="4" xfId="10" quotePrefix="1" applyFont="1" applyFill="1" applyBorder="1" applyAlignment="1">
      <alignment horizontal="center" vertical="top"/>
    </xf>
    <xf numFmtId="0" fontId="30" fillId="5" borderId="0" xfId="10" quotePrefix="1" applyFont="1" applyFill="1" applyBorder="1" applyAlignment="1">
      <alignment horizontal="center" vertical="top"/>
    </xf>
    <xf numFmtId="0" fontId="30" fillId="5" borderId="5" xfId="10" quotePrefix="1" applyFont="1" applyFill="1" applyBorder="1" applyAlignment="1">
      <alignment horizontal="center" vertical="top"/>
    </xf>
    <xf numFmtId="176" fontId="31" fillId="5" borderId="20" xfId="11" applyNumberFormat="1" applyFont="1" applyFill="1" applyBorder="1" applyAlignment="1">
      <alignment vertical="top"/>
    </xf>
    <xf numFmtId="0" fontId="7" fillId="5" borderId="4" xfId="10" quotePrefix="1" applyFont="1" applyFill="1" applyBorder="1" applyAlignment="1">
      <alignment horizontal="center" vertical="top"/>
    </xf>
    <xf numFmtId="0" fontId="25" fillId="5" borderId="20" xfId="5" applyFont="1" applyFill="1" applyBorder="1" applyAlignment="1">
      <alignment vertical="top" wrapText="1"/>
    </xf>
    <xf numFmtId="0" fontId="7" fillId="5" borderId="0" xfId="4" applyFill="1"/>
    <xf numFmtId="0" fontId="7" fillId="5" borderId="20" xfId="4" applyFont="1" applyFill="1" applyBorder="1" applyAlignment="1">
      <alignment vertical="top" wrapText="1"/>
    </xf>
    <xf numFmtId="0" fontId="7" fillId="5" borderId="5" xfId="10" applyFont="1" applyFill="1" applyBorder="1" applyAlignment="1">
      <alignment horizontal="center" vertical="top"/>
    </xf>
    <xf numFmtId="41" fontId="20" fillId="5" borderId="20" xfId="1" applyFont="1" applyFill="1" applyBorder="1" applyAlignment="1">
      <alignment vertical="center"/>
    </xf>
    <xf numFmtId="0" fontId="24" fillId="5" borderId="20" xfId="5" applyFont="1" applyFill="1" applyBorder="1" applyAlignment="1">
      <alignment vertical="top" wrapText="1"/>
    </xf>
    <xf numFmtId="9" fontId="24" fillId="5" borderId="20" xfId="5" applyNumberFormat="1" applyFont="1" applyFill="1" applyBorder="1" applyAlignment="1">
      <alignment vertical="top"/>
    </xf>
    <xf numFmtId="173" fontId="29" fillId="5" borderId="20" xfId="6" applyNumberFormat="1" applyFont="1" applyFill="1" applyBorder="1" applyAlignment="1">
      <alignment vertical="top"/>
    </xf>
    <xf numFmtId="173" fontId="29" fillId="5" borderId="20" xfId="6" applyNumberFormat="1" applyFont="1" applyFill="1" applyBorder="1"/>
    <xf numFmtId="41" fontId="29" fillId="5" borderId="20" xfId="1" applyFont="1" applyFill="1" applyBorder="1" applyAlignment="1">
      <alignment vertical="center"/>
    </xf>
    <xf numFmtId="0" fontId="22" fillId="0" borderId="0" xfId="4" applyFont="1"/>
    <xf numFmtId="41" fontId="29" fillId="5" borderId="20" xfId="1" applyFont="1" applyFill="1" applyBorder="1" applyAlignment="1">
      <alignment vertical="center" wrapText="1"/>
    </xf>
    <xf numFmtId="41" fontId="20" fillId="5" borderId="20" xfId="1" applyFont="1" applyFill="1" applyBorder="1"/>
    <xf numFmtId="0" fontId="0" fillId="5" borderId="20" xfId="0" applyFill="1" applyBorder="1" applyAlignment="1">
      <alignment vertical="top"/>
    </xf>
    <xf numFmtId="0" fontId="23" fillId="0" borderId="4" xfId="1" applyNumberFormat="1" applyFont="1" applyFill="1" applyBorder="1" applyAlignment="1">
      <alignment horizontal="center" vertical="center" wrapText="1"/>
    </xf>
    <xf numFmtId="0" fontId="23" fillId="0" borderId="0" xfId="1" applyNumberFormat="1" applyFont="1" applyFill="1" applyBorder="1" applyAlignment="1">
      <alignment horizontal="center" vertical="center" wrapText="1"/>
    </xf>
    <xf numFmtId="174" fontId="23" fillId="0" borderId="5" xfId="1" applyNumberFormat="1" applyFont="1" applyFill="1" applyBorder="1" applyAlignment="1">
      <alignment horizontal="center" vertical="center" wrapText="1"/>
    </xf>
    <xf numFmtId="173" fontId="23" fillId="0" borderId="20" xfId="1" applyNumberFormat="1" applyFont="1" applyFill="1" applyBorder="1" applyAlignment="1">
      <alignment vertical="center" wrapText="1"/>
    </xf>
    <xf numFmtId="173" fontId="23" fillId="0" borderId="20" xfId="1" applyNumberFormat="1" applyFont="1" applyFill="1" applyBorder="1" applyAlignment="1">
      <alignment horizontal="center" vertical="center" wrapText="1"/>
    </xf>
    <xf numFmtId="9" fontId="28" fillId="0" borderId="20" xfId="2" applyFont="1" applyFill="1" applyBorder="1" applyAlignment="1">
      <alignment horizontal="right" vertical="center" wrapText="1"/>
    </xf>
    <xf numFmtId="0" fontId="22" fillId="0" borderId="0" xfId="0" applyFont="1" applyAlignment="1">
      <alignment wrapText="1"/>
    </xf>
    <xf numFmtId="0" fontId="32" fillId="0" borderId="0" xfId="0" applyFont="1"/>
    <xf numFmtId="0" fontId="7" fillId="5" borderId="20" xfId="10" applyFont="1" applyFill="1" applyBorder="1" applyAlignment="1">
      <alignment horizontal="right"/>
    </xf>
    <xf numFmtId="0" fontId="7" fillId="5" borderId="20" xfId="10" applyFont="1" applyFill="1" applyBorder="1" applyAlignment="1">
      <alignment horizontal="center"/>
    </xf>
    <xf numFmtId="0" fontId="22" fillId="5" borderId="0" xfId="10" quotePrefix="1" applyFont="1" applyFill="1" applyBorder="1" applyAlignment="1">
      <alignment horizontal="center"/>
    </xf>
    <xf numFmtId="41" fontId="24" fillId="5" borderId="20" xfId="5" applyNumberFormat="1" applyFont="1" applyFill="1" applyBorder="1" applyAlignment="1" applyProtection="1">
      <alignment horizontal="right"/>
      <protection locked="0"/>
    </xf>
    <xf numFmtId="0" fontId="22" fillId="5" borderId="20" xfId="10" applyFont="1" applyFill="1" applyBorder="1" applyAlignment="1">
      <alignment horizontal="center"/>
    </xf>
    <xf numFmtId="173" fontId="33" fillId="5" borderId="20" xfId="6" applyNumberFormat="1" applyFont="1" applyFill="1" applyBorder="1" applyAlignment="1">
      <alignment vertical="top"/>
    </xf>
    <xf numFmtId="173" fontId="34" fillId="5" borderId="20" xfId="6" applyNumberFormat="1" applyFont="1" applyFill="1" applyBorder="1" applyAlignment="1">
      <alignment vertical="top"/>
    </xf>
    <xf numFmtId="41" fontId="35" fillId="5" borderId="20" xfId="1" applyFont="1" applyFill="1" applyBorder="1" applyAlignment="1">
      <alignment horizontal="left" vertical="top"/>
    </xf>
    <xf numFmtId="173" fontId="33" fillId="5" borderId="20" xfId="6" applyNumberFormat="1" applyFont="1" applyFill="1" applyBorder="1"/>
    <xf numFmtId="1" fontId="25" fillId="5" borderId="20" xfId="5" applyNumberFormat="1" applyFont="1" applyFill="1" applyBorder="1" applyAlignment="1" applyProtection="1">
      <alignment horizontal="right" vertical="top"/>
      <protection locked="0"/>
    </xf>
    <xf numFmtId="41" fontId="20" fillId="5" borderId="20" xfId="1" applyFont="1" applyFill="1" applyBorder="1" applyAlignment="1">
      <alignment vertical="top" wrapText="1"/>
    </xf>
    <xf numFmtId="0" fontId="24" fillId="5" borderId="20" xfId="5" applyFont="1" applyFill="1" applyBorder="1" applyAlignment="1">
      <alignment wrapText="1"/>
    </xf>
    <xf numFmtId="41" fontId="29" fillId="5" borderId="20" xfId="1" applyFont="1" applyFill="1" applyBorder="1" applyAlignment="1">
      <alignment vertical="top" wrapText="1"/>
    </xf>
    <xf numFmtId="3" fontId="25" fillId="5" borderId="20" xfId="5" applyNumberFormat="1" applyFont="1" applyFill="1" applyBorder="1" applyAlignment="1" applyProtection="1">
      <alignment horizontal="left" vertical="top" wrapText="1"/>
      <protection locked="0"/>
    </xf>
    <xf numFmtId="0" fontId="7" fillId="5" borderId="4" xfId="10" quotePrefix="1" applyFont="1" applyFill="1" applyBorder="1" applyAlignment="1">
      <alignment horizontal="center"/>
    </xf>
    <xf numFmtId="0" fontId="7" fillId="5" borderId="0" xfId="10" quotePrefix="1" applyFont="1" applyFill="1" applyBorder="1" applyAlignment="1">
      <alignment horizontal="center"/>
    </xf>
    <xf numFmtId="0" fontId="7" fillId="5" borderId="5" xfId="10" applyFont="1" applyFill="1" applyBorder="1" applyAlignment="1">
      <alignment horizontal="center"/>
    </xf>
    <xf numFmtId="0" fontId="22" fillId="5" borderId="4" xfId="10" applyFont="1" applyFill="1" applyBorder="1" applyAlignment="1">
      <alignment horizontal="center"/>
    </xf>
    <xf numFmtId="0" fontId="22" fillId="5" borderId="5" xfId="10" quotePrefix="1" applyFont="1" applyFill="1" applyBorder="1" applyAlignment="1">
      <alignment horizontal="center"/>
    </xf>
    <xf numFmtId="0" fontId="7" fillId="5" borderId="20" xfId="4" applyFill="1" applyBorder="1" applyAlignment="1">
      <alignment vertical="top"/>
    </xf>
    <xf numFmtId="3" fontId="7" fillId="5" borderId="20" xfId="4" applyNumberFormat="1" applyFill="1" applyBorder="1" applyAlignment="1">
      <alignment vertical="top"/>
    </xf>
    <xf numFmtId="3" fontId="0" fillId="0" borderId="20" xfId="0" applyNumberFormat="1" applyFont="1" applyBorder="1" applyAlignment="1">
      <alignment horizontal="right" vertical="center"/>
    </xf>
    <xf numFmtId="3" fontId="28" fillId="0" borderId="20" xfId="1" applyNumberFormat="1" applyFont="1" applyFill="1" applyBorder="1" applyAlignment="1">
      <alignment horizontal="right" vertical="center"/>
    </xf>
    <xf numFmtId="0" fontId="0" fillId="5" borderId="20" xfId="0" applyFill="1" applyBorder="1"/>
    <xf numFmtId="0" fontId="22" fillId="5" borderId="4" xfId="10" applyFont="1" applyFill="1" applyBorder="1" applyAlignment="1">
      <alignment horizontal="center" vertical="top"/>
    </xf>
    <xf numFmtId="0" fontId="22" fillId="5" borderId="5" xfId="10" quotePrefix="1" applyFont="1" applyFill="1" applyBorder="1" applyAlignment="1">
      <alignment horizontal="center" vertical="top"/>
    </xf>
    <xf numFmtId="173" fontId="0" fillId="5" borderId="20" xfId="0" applyNumberFormat="1" applyFill="1" applyBorder="1" applyAlignment="1">
      <alignment vertical="top"/>
    </xf>
    <xf numFmtId="41" fontId="0" fillId="5" borderId="20" xfId="1" applyFont="1" applyFill="1" applyBorder="1" applyAlignment="1">
      <alignment vertical="top"/>
    </xf>
    <xf numFmtId="173" fontId="23" fillId="0" borderId="20" xfId="1" applyNumberFormat="1" applyFont="1" applyFill="1" applyBorder="1" applyAlignment="1">
      <alignment vertical="top" wrapText="1"/>
    </xf>
    <xf numFmtId="173" fontId="23" fillId="0" borderId="20" xfId="1" applyNumberFormat="1" applyFont="1" applyFill="1" applyBorder="1" applyAlignment="1">
      <alignment horizontal="center" vertical="top" wrapText="1"/>
    </xf>
    <xf numFmtId="9" fontId="28" fillId="0" borderId="20" xfId="2" applyFont="1" applyFill="1" applyBorder="1" applyAlignment="1">
      <alignment horizontal="right" vertical="top" wrapText="1"/>
    </xf>
    <xf numFmtId="3" fontId="29" fillId="5" borderId="20" xfId="6" applyNumberFormat="1" applyFont="1" applyFill="1" applyBorder="1" applyAlignment="1">
      <alignment vertical="top" wrapText="1"/>
    </xf>
    <xf numFmtId="3" fontId="20" fillId="5" borderId="20" xfId="6" applyNumberFormat="1" applyFont="1" applyFill="1" applyBorder="1" applyAlignment="1">
      <alignment vertical="top" wrapText="1"/>
    </xf>
    <xf numFmtId="3" fontId="29" fillId="5" borderId="20" xfId="6" applyNumberFormat="1" applyFont="1" applyFill="1" applyBorder="1" applyAlignment="1">
      <alignment vertical="center" wrapText="1"/>
    </xf>
    <xf numFmtId="0" fontId="22" fillId="5" borderId="0" xfId="10" applyFont="1" applyFill="1" applyBorder="1" applyAlignment="1">
      <alignment horizontal="center" vertical="top"/>
    </xf>
    <xf numFmtId="41" fontId="27" fillId="5" borderId="20" xfId="5" applyNumberFormat="1" applyFont="1" applyFill="1" applyBorder="1" applyAlignment="1" applyProtection="1">
      <alignment horizontal="right" vertical="top"/>
      <protection locked="0"/>
    </xf>
    <xf numFmtId="0" fontId="7" fillId="5" borderId="20" xfId="4" applyFont="1" applyFill="1" applyBorder="1" applyAlignment="1">
      <alignment vertical="top"/>
    </xf>
    <xf numFmtId="3" fontId="20" fillId="5" borderId="20" xfId="6" applyNumberFormat="1" applyFont="1" applyFill="1" applyBorder="1" applyAlignment="1">
      <alignment vertical="top"/>
    </xf>
    <xf numFmtId="3" fontId="20" fillId="5" borderId="20" xfId="6" applyNumberFormat="1" applyFont="1" applyFill="1" applyBorder="1"/>
    <xf numFmtId="0" fontId="23" fillId="5" borderId="4" xfId="12" quotePrefix="1" applyFont="1" applyFill="1" applyBorder="1" applyAlignment="1">
      <alignment horizontal="center" vertical="top"/>
    </xf>
    <xf numFmtId="0" fontId="23" fillId="5" borderId="0" xfId="12" quotePrefix="1" applyFont="1" applyFill="1" applyBorder="1" applyAlignment="1">
      <alignment horizontal="center" vertical="top"/>
    </xf>
    <xf numFmtId="0" fontId="23" fillId="5" borderId="5" xfId="12" applyFont="1" applyFill="1" applyBorder="1" applyAlignment="1">
      <alignment horizontal="center" vertical="top"/>
    </xf>
    <xf numFmtId="1" fontId="24" fillId="5" borderId="20" xfId="5" applyNumberFormat="1" applyFont="1" applyFill="1" applyBorder="1" applyAlignment="1" applyProtection="1">
      <alignment horizontal="right" vertical="top"/>
      <protection locked="0"/>
    </xf>
    <xf numFmtId="3" fontId="0" fillId="5" borderId="20" xfId="0" applyNumberFormat="1" applyFill="1" applyBorder="1" applyAlignment="1">
      <alignment vertical="top"/>
    </xf>
    <xf numFmtId="3" fontId="29" fillId="5" borderId="20" xfId="6" applyNumberFormat="1" applyFont="1" applyFill="1" applyBorder="1" applyAlignment="1">
      <alignment vertical="top"/>
    </xf>
    <xf numFmtId="3" fontId="29" fillId="5" borderId="20" xfId="6" applyNumberFormat="1" applyFont="1" applyFill="1" applyBorder="1" applyAlignment="1">
      <alignment vertical="center"/>
    </xf>
    <xf numFmtId="0" fontId="23" fillId="0" borderId="4" xfId="1" applyNumberFormat="1" applyFont="1" applyFill="1" applyBorder="1" applyAlignment="1">
      <alignment horizontal="center" vertical="top" wrapText="1"/>
    </xf>
    <xf numFmtId="0" fontId="23" fillId="0" borderId="0" xfId="1" applyNumberFormat="1" applyFont="1" applyFill="1" applyBorder="1" applyAlignment="1">
      <alignment horizontal="center" vertical="top" wrapText="1"/>
    </xf>
    <xf numFmtId="174" fontId="23" fillId="0" borderId="5" xfId="1" applyNumberFormat="1" applyFont="1" applyFill="1" applyBorder="1" applyAlignment="1">
      <alignment horizontal="center" vertical="top" wrapText="1"/>
    </xf>
    <xf numFmtId="0" fontId="7" fillId="5" borderId="4" xfId="10" applyFont="1" applyFill="1" applyBorder="1" applyAlignment="1">
      <alignment horizontal="center"/>
    </xf>
    <xf numFmtId="0" fontId="7" fillId="5" borderId="5" xfId="10" quotePrefix="1" applyFont="1" applyFill="1" applyBorder="1" applyAlignment="1">
      <alignment horizontal="center"/>
    </xf>
    <xf numFmtId="0" fontId="7" fillId="0" borderId="0" xfId="4" applyFont="1"/>
    <xf numFmtId="0" fontId="0" fillId="5" borderId="4" xfId="10" applyFont="1" applyFill="1" applyBorder="1" applyAlignment="1">
      <alignment horizontal="center"/>
    </xf>
    <xf numFmtId="0" fontId="19" fillId="5" borderId="0" xfId="10" applyFont="1" applyFill="1" applyBorder="1" applyAlignment="1">
      <alignment horizontal="center"/>
    </xf>
    <xf numFmtId="0" fontId="19" fillId="5" borderId="5" xfId="10" applyFont="1" applyFill="1" applyBorder="1" applyAlignment="1">
      <alignment horizontal="center"/>
    </xf>
    <xf numFmtId="0" fontId="29" fillId="0" borderId="9" xfId="6" applyFont="1" applyFill="1" applyBorder="1" applyAlignment="1">
      <alignment vertical="center"/>
    </xf>
    <xf numFmtId="0" fontId="17" fillId="0" borderId="20" xfId="5" applyFont="1" applyBorder="1" applyAlignment="1">
      <alignment wrapText="1"/>
    </xf>
    <xf numFmtId="0" fontId="17" fillId="0" borderId="20" xfId="5" applyFont="1" applyBorder="1"/>
    <xf numFmtId="41" fontId="17" fillId="0" borderId="20" xfId="5" applyNumberFormat="1" applyFont="1" applyBorder="1" applyAlignment="1">
      <alignment vertical="top"/>
    </xf>
    <xf numFmtId="0" fontId="17" fillId="0" borderId="20" xfId="5" applyFont="1" applyBorder="1" applyAlignment="1">
      <alignment vertical="top"/>
    </xf>
    <xf numFmtId="0" fontId="19" fillId="0" borderId="20" xfId="4" applyFont="1" applyBorder="1" applyAlignment="1">
      <alignment vertical="top"/>
    </xf>
    <xf numFmtId="41" fontId="19" fillId="0" borderId="20" xfId="4" applyNumberFormat="1" applyFont="1" applyBorder="1" applyAlignment="1">
      <alignment vertical="top"/>
    </xf>
    <xf numFmtId="0" fontId="21" fillId="0" borderId="10" xfId="1" applyNumberFormat="1" applyFont="1" applyFill="1" applyBorder="1" applyAlignment="1">
      <alignment horizontal="center" wrapText="1"/>
    </xf>
    <xf numFmtId="0" fontId="21" fillId="0" borderId="6" xfId="1" applyNumberFormat="1" applyFont="1" applyFill="1" applyBorder="1" applyAlignment="1">
      <alignment horizontal="center" wrapText="1"/>
    </xf>
    <xf numFmtId="174" fontId="21" fillId="0" borderId="7" xfId="1" applyNumberFormat="1" applyFont="1" applyFill="1" applyBorder="1" applyAlignment="1">
      <alignment horizontal="center" wrapText="1"/>
    </xf>
    <xf numFmtId="174" fontId="21" fillId="0" borderId="9" xfId="1" applyNumberFormat="1" applyFont="1" applyFill="1" applyBorder="1" applyAlignment="1">
      <alignment horizontal="left" wrapText="1"/>
    </xf>
    <xf numFmtId="174" fontId="21" fillId="0" borderId="20" xfId="1" applyNumberFormat="1" applyFont="1" applyFill="1" applyBorder="1" applyAlignment="1">
      <alignment horizontal="left" wrapText="1"/>
    </xf>
    <xf numFmtId="173" fontId="21" fillId="0" borderId="20" xfId="1" applyNumberFormat="1" applyFont="1" applyFill="1" applyBorder="1" applyAlignment="1">
      <alignment horizontal="center" wrapText="1"/>
    </xf>
    <xf numFmtId="41" fontId="16" fillId="0" borderId="20" xfId="5" applyNumberFormat="1" applyFont="1" applyBorder="1" applyAlignment="1">
      <alignment vertical="top"/>
    </xf>
    <xf numFmtId="173" fontId="21" fillId="0" borderId="20" xfId="1" applyNumberFormat="1" applyFont="1" applyFill="1" applyBorder="1" applyAlignment="1">
      <alignment horizontal="right" vertical="top" wrapText="1"/>
    </xf>
    <xf numFmtId="173" fontId="21" fillId="0" borderId="20" xfId="1" applyNumberFormat="1" applyFont="1" applyFill="1" applyBorder="1" applyAlignment="1">
      <alignment horizontal="center" vertical="top" wrapText="1"/>
    </xf>
    <xf numFmtId="9" fontId="23" fillId="0" borderId="20" xfId="2" applyFont="1" applyFill="1" applyBorder="1" applyAlignment="1">
      <alignment horizontal="right" vertical="top" wrapText="1"/>
    </xf>
    <xf numFmtId="41" fontId="16" fillId="5" borderId="20" xfId="5" applyNumberFormat="1" applyFont="1" applyFill="1" applyBorder="1" applyAlignment="1">
      <alignment vertical="top"/>
    </xf>
    <xf numFmtId="41" fontId="16" fillId="5" borderId="20" xfId="5" applyNumberFormat="1" applyFont="1" applyFill="1" applyBorder="1" applyAlignment="1"/>
    <xf numFmtId="0" fontId="36" fillId="0" borderId="0" xfId="0" applyFont="1"/>
    <xf numFmtId="0" fontId="0" fillId="5" borderId="0" xfId="10" applyFont="1" applyFill="1" applyBorder="1" applyAlignment="1">
      <alignment horizontal="center"/>
    </xf>
    <xf numFmtId="0" fontId="19" fillId="0" borderId="0" xfId="4" applyFont="1" applyBorder="1" applyAlignment="1">
      <alignment wrapText="1"/>
    </xf>
    <xf numFmtId="0" fontId="19" fillId="0" borderId="0" xfId="4" applyFont="1" applyAlignment="1">
      <alignment wrapText="1"/>
    </xf>
    <xf numFmtId="41" fontId="19" fillId="0" borderId="0" xfId="4" applyNumberFormat="1" applyFont="1" applyAlignment="1"/>
    <xf numFmtId="41" fontId="19" fillId="0" borderId="0" xfId="4" applyNumberFormat="1" applyFont="1" applyBorder="1" applyAlignment="1"/>
    <xf numFmtId="0" fontId="19" fillId="0" borderId="0" xfId="4" applyFont="1" applyBorder="1"/>
    <xf numFmtId="3" fontId="29" fillId="0" borderId="0" xfId="6" applyNumberFormat="1" applyFont="1" applyFill="1" applyBorder="1" applyAlignment="1">
      <alignment horizontal="right"/>
    </xf>
    <xf numFmtId="173" fontId="21" fillId="0" borderId="0" xfId="1" applyNumberFormat="1" applyFont="1" applyFill="1" applyBorder="1" applyAlignment="1">
      <alignment wrapText="1"/>
    </xf>
    <xf numFmtId="173" fontId="21" fillId="0" borderId="0" xfId="1" applyNumberFormat="1" applyFont="1" applyFill="1" applyBorder="1" applyAlignment="1">
      <alignment horizontal="right" wrapText="1"/>
    </xf>
    <xf numFmtId="173" fontId="26" fillId="0" borderId="0" xfId="6" applyNumberFormat="1" applyFont="1" applyFill="1" applyBorder="1" applyAlignment="1">
      <alignment horizontal="right"/>
    </xf>
    <xf numFmtId="0" fontId="18" fillId="0" borderId="0" xfId="0" applyFont="1" applyFill="1" applyAlignment="1">
      <alignment horizontal="right"/>
    </xf>
    <xf numFmtId="0" fontId="7" fillId="0" borderId="0" xfId="4" applyBorder="1" applyAlignment="1">
      <alignment horizontal="left"/>
    </xf>
    <xf numFmtId="0" fontId="7" fillId="0" borderId="0" xfId="4" applyBorder="1"/>
    <xf numFmtId="173" fontId="26" fillId="0" borderId="0" xfId="6" applyNumberFormat="1" applyFont="1" applyFill="1" applyAlignment="1">
      <alignment horizontal="right"/>
    </xf>
    <xf numFmtId="173" fontId="21" fillId="0" borderId="0" xfId="6" applyNumberFormat="1" applyFont="1" applyFill="1" applyAlignment="1">
      <alignment horizontal="right"/>
    </xf>
    <xf numFmtId="0" fontId="36" fillId="0" borderId="0" xfId="0" applyFont="1" applyFill="1" applyAlignment="1">
      <alignment horizontal="right"/>
    </xf>
    <xf numFmtId="0" fontId="0" fillId="0" borderId="20" xfId="0" applyBorder="1" applyAlignment="1">
      <alignment horizontal="center"/>
    </xf>
    <xf numFmtId="0" fontId="0" fillId="0" borderId="20" xfId="0" applyBorder="1"/>
    <xf numFmtId="43" fontId="0" fillId="0" borderId="20" xfId="0" applyNumberFormat="1" applyBorder="1"/>
    <xf numFmtId="0" fontId="0" fillId="0" borderId="20" xfId="0" applyNumberFormat="1" applyBorder="1"/>
    <xf numFmtId="41" fontId="0" fillId="0" borderId="20" xfId="0" applyNumberFormat="1" applyBorder="1"/>
    <xf numFmtId="41" fontId="37" fillId="0" borderId="0" xfId="0" applyNumberFormat="1" applyFont="1"/>
    <xf numFmtId="41" fontId="38" fillId="0" borderId="20" xfId="0" applyNumberFormat="1" applyFont="1" applyBorder="1"/>
    <xf numFmtId="0" fontId="0" fillId="0" borderId="0" xfId="0" applyAlignment="1">
      <alignment horizontal="center"/>
    </xf>
    <xf numFmtId="0" fontId="2"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4" fillId="0" borderId="0" xfId="0" applyFont="1" applyFill="1" applyBorder="1" applyAlignment="1" applyProtection="1">
      <alignment horizontal="left" vertical="top" wrapText="1"/>
      <protection locked="0"/>
    </xf>
    <xf numFmtId="0" fontId="6" fillId="0" borderId="0" xfId="0" applyFont="1" applyBorder="1" applyAlignment="1">
      <alignment horizontal="left" vertical="top"/>
    </xf>
    <xf numFmtId="41" fontId="6" fillId="0" borderId="11" xfId="1" applyFont="1" applyBorder="1" applyAlignment="1">
      <alignment horizontal="left" vertical="top"/>
    </xf>
    <xf numFmtId="0" fontId="6" fillId="0" borderId="11" xfId="0" applyFont="1" applyBorder="1" applyAlignment="1">
      <alignment horizontal="center" vertical="top"/>
    </xf>
    <xf numFmtId="41" fontId="6" fillId="0" borderId="6" xfId="1" applyFont="1" applyBorder="1" applyAlignment="1">
      <alignment horizontal="left" vertical="top"/>
    </xf>
    <xf numFmtId="0" fontId="6" fillId="0" borderId="0" xfId="0" applyFont="1" applyBorder="1" applyAlignment="1">
      <alignment horizontal="left" vertical="top" wrapText="1"/>
    </xf>
    <xf numFmtId="41" fontId="6" fillId="0" borderId="0" xfId="1" applyFont="1" applyBorder="1" applyAlignment="1">
      <alignment horizontal="left" vertical="top"/>
    </xf>
    <xf numFmtId="170" fontId="6" fillId="0" borderId="0" xfId="1" applyNumberFormat="1" applyFont="1" applyBorder="1" applyAlignment="1">
      <alignment horizontal="left" vertical="top"/>
    </xf>
    <xf numFmtId="4" fontId="6" fillId="0" borderId="11" xfId="1" applyNumberFormat="1" applyFont="1" applyBorder="1" applyAlignment="1">
      <alignment horizontal="right" vertical="top"/>
    </xf>
    <xf numFmtId="4" fontId="6" fillId="0" borderId="0" xfId="0" applyNumberFormat="1" applyFont="1" applyBorder="1" applyAlignment="1">
      <alignment horizontal="right" vertical="top"/>
    </xf>
    <xf numFmtId="4" fontId="6" fillId="0" borderId="6" xfId="1" applyNumberFormat="1" applyFont="1" applyBorder="1" applyAlignment="1">
      <alignment horizontal="right" vertical="top"/>
    </xf>
    <xf numFmtId="4" fontId="6" fillId="0" borderId="0" xfId="1" applyNumberFormat="1" applyFont="1" applyBorder="1" applyAlignment="1">
      <alignment horizontal="right" vertical="top"/>
    </xf>
    <xf numFmtId="4" fontId="6" fillId="0" borderId="14" xfId="1" applyNumberFormat="1" applyFont="1" applyBorder="1" applyAlignment="1">
      <alignment horizontal="right" vertical="top"/>
    </xf>
    <xf numFmtId="0" fontId="6" fillId="0" borderId="11" xfId="0" applyFont="1" applyBorder="1" applyAlignment="1">
      <alignment horizontal="left" vertical="top"/>
    </xf>
    <xf numFmtId="4" fontId="6" fillId="0" borderId="0" xfId="1" applyNumberFormat="1" applyFont="1" applyBorder="1" applyAlignment="1">
      <alignment horizontal="left" vertical="top"/>
    </xf>
    <xf numFmtId="4" fontId="6" fillId="0" borderId="11" xfId="1" applyNumberFormat="1" applyFont="1" applyBorder="1" applyAlignment="1">
      <alignment horizontal="left" vertical="top"/>
    </xf>
    <xf numFmtId="4" fontId="9" fillId="0" borderId="0" xfId="3" applyNumberFormat="1" applyFont="1" applyFill="1" applyAlignment="1" applyProtection="1">
      <alignment horizontal="right" vertical="top"/>
      <protection locked="0"/>
    </xf>
    <xf numFmtId="4" fontId="9" fillId="0" borderId="0" xfId="3" applyNumberFormat="1" applyFont="1" applyFill="1" applyAlignment="1" applyProtection="1">
      <alignment vertical="top"/>
      <protection locked="0"/>
    </xf>
    <xf numFmtId="0" fontId="6" fillId="0" borderId="0" xfId="0" quotePrefix="1" applyFont="1" applyBorder="1" applyAlignment="1">
      <alignment horizontal="left" vertical="top" wrapText="1"/>
    </xf>
    <xf numFmtId="2" fontId="6" fillId="0" borderId="0" xfId="1" applyNumberFormat="1" applyFont="1" applyBorder="1" applyAlignment="1">
      <alignment horizontal="right" vertical="top"/>
    </xf>
    <xf numFmtId="41" fontId="6" fillId="0" borderId="0" xfId="1" applyFont="1" applyBorder="1" applyAlignment="1">
      <alignment horizontal="right" vertical="top"/>
    </xf>
    <xf numFmtId="4" fontId="9" fillId="0" borderId="6" xfId="3" applyNumberFormat="1" applyFont="1" applyFill="1" applyBorder="1" applyAlignment="1" applyProtection="1">
      <alignment horizontal="right" vertical="top"/>
      <protection locked="0"/>
    </xf>
    <xf numFmtId="164" fontId="9" fillId="0" borderId="0" xfId="3" applyNumberFormat="1" applyFont="1" applyFill="1" applyAlignment="1" applyProtection="1">
      <alignment horizontal="center" vertical="top"/>
      <protection locked="0"/>
    </xf>
    <xf numFmtId="0" fontId="6" fillId="0" borderId="0" xfId="0" quotePrefix="1" applyFont="1" applyBorder="1" applyAlignment="1">
      <alignment horizontal="left" vertical="top"/>
    </xf>
    <xf numFmtId="4" fontId="8" fillId="0" borderId="0" xfId="4" applyNumberFormat="1" applyFont="1" applyAlignment="1">
      <alignment horizontal="right"/>
    </xf>
    <xf numFmtId="4" fontId="8" fillId="0" borderId="13" xfId="4" applyNumberFormat="1" applyFont="1" applyBorder="1" applyAlignment="1">
      <alignment horizontal="right"/>
    </xf>
    <xf numFmtId="4" fontId="6" fillId="0" borderId="13" xfId="1" applyNumberFormat="1" applyFont="1" applyBorder="1" applyAlignment="1">
      <alignment horizontal="right" vertical="top"/>
    </xf>
    <xf numFmtId="4" fontId="6" fillId="0" borderId="0" xfId="0" applyNumberFormat="1" applyFont="1" applyAlignment="1">
      <alignment horizontal="right"/>
    </xf>
    <xf numFmtId="4" fontId="6" fillId="0" borderId="0" xfId="1" applyNumberFormat="1" applyFont="1" applyAlignment="1">
      <alignment horizontal="right"/>
    </xf>
    <xf numFmtId="4" fontId="6" fillId="0" borderId="11" xfId="0" applyNumberFormat="1" applyFont="1" applyBorder="1" applyAlignment="1">
      <alignment horizontal="right"/>
    </xf>
    <xf numFmtId="4" fontId="6" fillId="0" borderId="11" xfId="0" applyNumberFormat="1" applyFont="1" applyBorder="1" applyAlignment="1">
      <alignment horizontal="right" vertical="top"/>
    </xf>
    <xf numFmtId="4" fontId="6" fillId="0" borderId="13" xfId="0" applyNumberFormat="1" applyFont="1" applyBorder="1" applyAlignment="1">
      <alignment horizontal="right"/>
    </xf>
    <xf numFmtId="4" fontId="6" fillId="0" borderId="13" xfId="1" applyNumberFormat="1" applyFont="1" applyBorder="1" applyAlignment="1">
      <alignment horizontal="right"/>
    </xf>
    <xf numFmtId="4" fontId="6" fillId="0" borderId="0" xfId="1" applyNumberFormat="1" applyFont="1" applyBorder="1" applyAlignment="1">
      <alignment vertical="top"/>
    </xf>
    <xf numFmtId="4" fontId="6" fillId="0" borderId="11" xfId="1" applyNumberFormat="1" applyFont="1" applyBorder="1" applyAlignment="1">
      <alignment vertical="top"/>
    </xf>
    <xf numFmtId="0" fontId="6" fillId="0" borderId="0" xfId="0" applyFont="1" applyBorder="1" applyAlignment="1">
      <alignment horizontal="center" vertical="top"/>
    </xf>
    <xf numFmtId="41" fontId="6" fillId="0" borderId="11" xfId="0" applyNumberFormat="1" applyFont="1" applyBorder="1" applyAlignment="1">
      <alignment horizontal="left" vertical="top"/>
    </xf>
    <xf numFmtId="41" fontId="6" fillId="0" borderId="11" xfId="1" applyFont="1" applyBorder="1" applyAlignment="1">
      <alignment horizontal="right" vertical="top"/>
    </xf>
    <xf numFmtId="41" fontId="6" fillId="0" borderId="6" xfId="1" applyFont="1" applyBorder="1" applyAlignment="1">
      <alignment horizontal="right" vertical="top"/>
    </xf>
    <xf numFmtId="41" fontId="6" fillId="0" borderId="14" xfId="1" applyFont="1" applyBorder="1" applyAlignment="1">
      <alignment horizontal="right" vertical="top"/>
    </xf>
    <xf numFmtId="41" fontId="6" fillId="0" borderId="13" xfId="1" applyFont="1" applyBorder="1" applyAlignment="1">
      <alignment horizontal="right" vertical="top"/>
    </xf>
    <xf numFmtId="41" fontId="6" fillId="0" borderId="12" xfId="0" applyNumberFormat="1" applyFont="1" applyBorder="1" applyAlignment="1">
      <alignment horizontal="right" vertical="top"/>
    </xf>
    <xf numFmtId="43" fontId="6" fillId="0" borderId="0" xfId="1" applyNumberFormat="1" applyFont="1" applyBorder="1" applyAlignment="1">
      <alignment horizontal="right" vertical="top"/>
    </xf>
    <xf numFmtId="41" fontId="6" fillId="0" borderId="11" xfId="0" applyNumberFormat="1" applyFont="1" applyBorder="1" applyAlignment="1">
      <alignment horizontal="left" vertical="top" wrapText="1"/>
    </xf>
    <xf numFmtId="41" fontId="6" fillId="0" borderId="11" xfId="0" quotePrefix="1" applyNumberFormat="1" applyFont="1" applyBorder="1" applyAlignment="1">
      <alignment horizontal="right" vertical="top"/>
    </xf>
    <xf numFmtId="41" fontId="6" fillId="0" borderId="11" xfId="0" applyNumberFormat="1" applyFont="1" applyBorder="1" applyAlignment="1">
      <alignment horizontal="right" vertical="top"/>
    </xf>
    <xf numFmtId="173" fontId="26" fillId="0" borderId="0" xfId="6" applyNumberFormat="1" applyFont="1" applyFill="1" applyAlignment="1">
      <alignment horizontal="center"/>
    </xf>
    <xf numFmtId="0" fontId="18" fillId="0" borderId="0" xfId="0" applyFont="1" applyFill="1" applyAlignment="1">
      <alignment horizontal="center"/>
    </xf>
    <xf numFmtId="174" fontId="23" fillId="0" borderId="9" xfId="1" applyNumberFormat="1" applyFont="1" applyFill="1" applyBorder="1" applyAlignment="1">
      <alignment horizontal="center" vertical="center" wrapText="1"/>
    </xf>
    <xf numFmtId="174" fontId="23" fillId="0" borderId="20" xfId="1" applyNumberFormat="1" applyFont="1" applyFill="1" applyBorder="1" applyAlignment="1">
      <alignment horizontal="center" vertical="center" wrapText="1"/>
    </xf>
    <xf numFmtId="174" fontId="23" fillId="0" borderId="26" xfId="1" applyNumberFormat="1" applyFont="1" applyFill="1" applyBorder="1" applyAlignment="1">
      <alignment horizontal="center" vertical="center" wrapText="1"/>
    </xf>
    <xf numFmtId="174" fontId="23" fillId="0" borderId="8" xfId="1" applyNumberFormat="1" applyFont="1" applyFill="1" applyBorder="1" applyAlignment="1">
      <alignment horizontal="center" vertical="center" wrapText="1"/>
    </xf>
    <xf numFmtId="173" fontId="21" fillId="6" borderId="27" xfId="6" applyNumberFormat="1" applyFont="1" applyFill="1" applyBorder="1" applyAlignment="1">
      <alignment vertical="center" wrapText="1"/>
    </xf>
    <xf numFmtId="173" fontId="21" fillId="6" borderId="28" xfId="6" applyNumberFormat="1" applyFont="1" applyFill="1" applyBorder="1" applyAlignment="1">
      <alignment vertical="center" wrapText="1"/>
    </xf>
    <xf numFmtId="173" fontId="21" fillId="6" borderId="27" xfId="6" applyNumberFormat="1" applyFont="1" applyFill="1" applyBorder="1" applyAlignment="1">
      <alignment horizontal="center" vertical="center" wrapText="1"/>
    </xf>
    <xf numFmtId="173" fontId="21" fillId="6" borderId="28" xfId="6" applyNumberFormat="1" applyFont="1" applyFill="1" applyBorder="1" applyAlignment="1">
      <alignment horizontal="center" vertical="center" wrapText="1"/>
    </xf>
    <xf numFmtId="41" fontId="22" fillId="6" borderId="20" xfId="10" applyNumberFormat="1" applyFont="1" applyFill="1" applyBorder="1" applyAlignment="1">
      <alignment vertical="center" wrapText="1"/>
    </xf>
    <xf numFmtId="0" fontId="22" fillId="6" borderId="20" xfId="10" applyFont="1" applyFill="1" applyBorder="1" applyAlignment="1">
      <alignment vertical="center"/>
    </xf>
    <xf numFmtId="0" fontId="22" fillId="6" borderId="20" xfId="10" applyNumberFormat="1" applyFont="1" applyFill="1" applyBorder="1" applyAlignment="1">
      <alignment vertical="center" wrapText="1"/>
    </xf>
    <xf numFmtId="0" fontId="16" fillId="0" borderId="0" xfId="5" applyFont="1" applyFill="1" applyAlignment="1" applyProtection="1">
      <alignment horizontal="left" vertical="top" wrapText="1"/>
      <protection locked="0"/>
    </xf>
    <xf numFmtId="0" fontId="22" fillId="6" borderId="20" xfId="7" applyFont="1" applyFill="1" applyBorder="1" applyAlignment="1">
      <alignment horizontal="center" vertical="center" wrapText="1"/>
    </xf>
    <xf numFmtId="0" fontId="22" fillId="6" borderId="27" xfId="7" applyFont="1" applyFill="1" applyBorder="1" applyAlignment="1">
      <alignment horizontal="center" vertical="center" wrapText="1"/>
    </xf>
    <xf numFmtId="0" fontId="23" fillId="6" borderId="20" xfId="8" applyFont="1" applyFill="1" applyBorder="1" applyAlignment="1">
      <alignment horizontal="center" vertical="center" wrapText="1"/>
    </xf>
    <xf numFmtId="0" fontId="22" fillId="6" borderId="20" xfId="9" applyFont="1" applyFill="1" applyBorder="1" applyAlignment="1">
      <alignment horizontal="center" vertical="center" wrapText="1"/>
    </xf>
    <xf numFmtId="0" fontId="22" fillId="6" borderId="20" xfId="10" applyFont="1" applyFill="1" applyBorder="1" applyAlignment="1">
      <alignment horizontal="center" vertical="center"/>
    </xf>
    <xf numFmtId="0" fontId="21" fillId="6" borderId="26" xfId="6" applyFont="1" applyFill="1" applyBorder="1" applyAlignment="1">
      <alignment horizontal="center" vertical="center"/>
    </xf>
    <xf numFmtId="0" fontId="21" fillId="6" borderId="8" xfId="6" applyFont="1" applyFill="1" applyBorder="1" applyAlignment="1">
      <alignment horizontal="center" vertical="center"/>
    </xf>
    <xf numFmtId="0" fontId="21" fillId="6" borderId="9" xfId="6" applyFont="1" applyFill="1" applyBorder="1" applyAlignment="1">
      <alignment horizontal="center" vertical="center"/>
    </xf>
    <xf numFmtId="0" fontId="15" fillId="0" borderId="0" xfId="5" applyFont="1" applyFill="1" applyAlignment="1" applyProtection="1">
      <alignment horizontal="center" vertical="top" wrapText="1"/>
      <protection locked="0"/>
    </xf>
    <xf numFmtId="0" fontId="0" fillId="0" borderId="20" xfId="0" applyBorder="1" applyAlignment="1">
      <alignment horizontal="left"/>
    </xf>
    <xf numFmtId="0" fontId="0" fillId="0" borderId="20" xfId="0" applyBorder="1" applyAlignment="1">
      <alignment horizontal="center"/>
    </xf>
    <xf numFmtId="0" fontId="0" fillId="0" borderId="0" xfId="0" applyAlignment="1">
      <alignment horizont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top"/>
    </xf>
    <xf numFmtId="0" fontId="0" fillId="0" borderId="20" xfId="0" applyBorder="1" applyAlignment="1">
      <alignment horizontal="center" vertical="center" wrapText="1"/>
    </xf>
  </cellXfs>
  <cellStyles count="13">
    <cellStyle name="Comma [0]" xfId="1" builtinId="6"/>
    <cellStyle name="Comma 3" xfId="11"/>
    <cellStyle name="Normal" xfId="0" builtinId="0"/>
    <cellStyle name="Normal 2" xfId="3"/>
    <cellStyle name="Normal 2 2" xfId="7"/>
    <cellStyle name="Normal 2 2 2" xfId="8"/>
    <cellStyle name="Normal 2 3" xfId="12"/>
    <cellStyle name="Normal 3" xfId="6"/>
    <cellStyle name="Normal 3 2" xfId="10"/>
    <cellStyle name="Normal 4" xfId="4"/>
    <cellStyle name="Normal 5" xfId="9"/>
    <cellStyle name="Normal 6" xfId="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mp%20Pertanggungjawaban%20APBDes%202019%20%20Patu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oran realisasi kegiatan"/>
      <sheetName val="Sheet6"/>
      <sheetName val="Sheet4"/>
      <sheetName val="Sheet3"/>
      <sheetName val="Sheet1"/>
      <sheetName val="Lap Realisasi APBDes"/>
      <sheetName val="CALK"/>
      <sheetName val="Program Sektoral"/>
      <sheetName val="Sheet2"/>
      <sheetName val="Sheet5"/>
      <sheetName val="treatment aset"/>
    </sheetNames>
    <sheetDataSet>
      <sheetData sheetId="0"/>
      <sheetData sheetId="1"/>
      <sheetData sheetId="2"/>
      <sheetData sheetId="3">
        <row r="43">
          <cell r="G43">
            <v>58733100</v>
          </cell>
        </row>
        <row r="70">
          <cell r="G70">
            <v>44200000</v>
          </cell>
        </row>
        <row r="75">
          <cell r="G75">
            <v>16745000</v>
          </cell>
        </row>
        <row r="84">
          <cell r="G84">
            <v>4165000</v>
          </cell>
        </row>
        <row r="99">
          <cell r="G99">
            <v>52671000</v>
          </cell>
        </row>
        <row r="111">
          <cell r="G111">
            <v>39950000</v>
          </cell>
        </row>
        <row r="116">
          <cell r="G116">
            <v>3360000</v>
          </cell>
        </row>
        <row r="120">
          <cell r="G120">
            <v>7000000</v>
          </cell>
        </row>
        <row r="141">
          <cell r="G141">
            <v>5825000</v>
          </cell>
        </row>
        <row r="152">
          <cell r="G152">
            <v>24375000</v>
          </cell>
        </row>
        <row r="165">
          <cell r="G165">
            <v>3607500</v>
          </cell>
        </row>
      </sheetData>
      <sheetData sheetId="4">
        <row r="37">
          <cell r="G37">
            <v>317276000</v>
          </cell>
        </row>
        <row r="41">
          <cell r="G41">
            <v>8490300</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211"/>
  <sheetViews>
    <sheetView workbookViewId="0">
      <selection sqref="A1:XFD427"/>
    </sheetView>
  </sheetViews>
  <sheetFormatPr defaultRowHeight="15" x14ac:dyDescent="0.3"/>
  <cols>
    <col min="1" max="1" width="4" style="40" customWidth="1"/>
    <col min="2" max="2" width="4.42578125" style="40" customWidth="1"/>
    <col min="3" max="3" width="4.140625" style="40" customWidth="1"/>
    <col min="4" max="4" width="34.85546875" style="40" customWidth="1"/>
    <col min="5" max="5" width="1.7109375" style="40" customWidth="1"/>
    <col min="6" max="6" width="8.28515625" style="40" customWidth="1"/>
    <col min="7" max="7" width="7.28515625" style="40" customWidth="1"/>
    <col min="8" max="8" width="5.7109375" style="40" customWidth="1"/>
    <col min="9" max="9" width="14.28515625" style="40" bestFit="1" customWidth="1"/>
    <col min="10" max="10" width="4.140625" style="40" customWidth="1"/>
    <col min="11" max="11" width="18.140625" style="40" customWidth="1"/>
    <col min="12" max="12" width="9.140625" style="40"/>
    <col min="13" max="13" width="28" style="41" bestFit="1" customWidth="1"/>
    <col min="14" max="14" width="18.28515625" style="40" customWidth="1"/>
    <col min="15" max="15" width="26.7109375" style="40" bestFit="1" customWidth="1"/>
    <col min="16" max="16384" width="9.140625" style="40"/>
  </cols>
  <sheetData>
    <row r="2" spans="1:11" x14ac:dyDescent="0.3">
      <c r="A2" s="325" t="s">
        <v>34</v>
      </c>
      <c r="B2" s="325"/>
      <c r="C2" s="325"/>
      <c r="D2" s="325"/>
      <c r="E2" s="325"/>
      <c r="F2" s="325"/>
      <c r="G2" s="325"/>
      <c r="H2" s="325"/>
      <c r="I2" s="325"/>
      <c r="J2" s="325"/>
      <c r="K2" s="325"/>
    </row>
    <row r="3" spans="1:11" x14ac:dyDescent="0.3">
      <c r="A3" s="325" t="s">
        <v>35</v>
      </c>
      <c r="B3" s="325"/>
      <c r="C3" s="325"/>
      <c r="D3" s="325"/>
      <c r="E3" s="325"/>
      <c r="F3" s="325"/>
      <c r="G3" s="325"/>
      <c r="H3" s="325"/>
      <c r="I3" s="325"/>
      <c r="J3" s="325"/>
      <c r="K3" s="325"/>
    </row>
    <row r="4" spans="1:11" ht="15.75" thickBot="1" x14ac:dyDescent="0.35">
      <c r="A4" s="293" t="s">
        <v>4</v>
      </c>
      <c r="B4" s="293"/>
      <c r="C4" s="293"/>
      <c r="D4" s="293"/>
      <c r="E4" s="293"/>
      <c r="F4" s="293"/>
      <c r="G4" s="293"/>
      <c r="H4" s="293"/>
      <c r="I4" s="293"/>
      <c r="J4" s="293"/>
      <c r="K4" s="293"/>
    </row>
    <row r="5" spans="1:11" ht="11.25" customHeight="1" x14ac:dyDescent="0.3">
      <c r="A5" s="42"/>
    </row>
    <row r="6" spans="1:11" ht="136.15" customHeight="1" x14ac:dyDescent="0.3">
      <c r="A6" s="43" t="s">
        <v>36</v>
      </c>
      <c r="B6" s="295" t="s">
        <v>37</v>
      </c>
      <c r="C6" s="295"/>
      <c r="D6" s="295"/>
      <c r="E6" s="295"/>
      <c r="F6" s="295"/>
      <c r="G6" s="295"/>
      <c r="H6" s="295"/>
      <c r="I6" s="295"/>
      <c r="J6" s="295"/>
      <c r="K6" s="295"/>
    </row>
    <row r="7" spans="1:11" ht="63.75" customHeight="1" x14ac:dyDescent="0.3">
      <c r="A7" s="43" t="s">
        <v>38</v>
      </c>
      <c r="B7" s="295" t="s">
        <v>39</v>
      </c>
      <c r="C7" s="295"/>
      <c r="D7" s="295"/>
      <c r="E7" s="295"/>
      <c r="F7" s="295"/>
      <c r="G7" s="295"/>
      <c r="H7" s="295"/>
      <c r="I7" s="295"/>
      <c r="J7" s="295"/>
      <c r="K7" s="295"/>
    </row>
    <row r="8" spans="1:11" ht="13.5" customHeight="1" x14ac:dyDescent="0.3">
      <c r="A8" s="43" t="s">
        <v>40</v>
      </c>
      <c r="B8" s="291" t="s">
        <v>41</v>
      </c>
      <c r="C8" s="291"/>
      <c r="D8" s="291"/>
      <c r="E8" s="291"/>
      <c r="F8" s="291"/>
      <c r="G8" s="291"/>
      <c r="H8" s="291"/>
      <c r="I8" s="291"/>
      <c r="J8" s="291"/>
      <c r="K8" s="291"/>
    </row>
    <row r="9" spans="1:11" ht="13.5" customHeight="1" x14ac:dyDescent="0.3">
      <c r="A9" s="43"/>
      <c r="B9" s="43">
        <v>1</v>
      </c>
      <c r="C9" s="291" t="s">
        <v>42</v>
      </c>
      <c r="D9" s="291"/>
      <c r="E9" s="291"/>
      <c r="F9" s="291"/>
      <c r="G9" s="291"/>
      <c r="H9" s="291"/>
      <c r="I9" s="291"/>
      <c r="J9" s="291"/>
      <c r="K9" s="291"/>
    </row>
    <row r="10" spans="1:11" ht="13.5" customHeight="1" thickBot="1" x14ac:dyDescent="0.35">
      <c r="A10" s="43"/>
      <c r="B10" s="43"/>
      <c r="C10" s="291" t="s">
        <v>43</v>
      </c>
      <c r="D10" s="291"/>
      <c r="E10" s="291"/>
      <c r="F10" s="291"/>
      <c r="G10" s="291"/>
      <c r="H10" s="291"/>
      <c r="I10" s="291"/>
      <c r="J10" s="334">
        <v>94882217</v>
      </c>
      <c r="K10" s="335"/>
    </row>
    <row r="11" spans="1:11" ht="13.35" customHeight="1" x14ac:dyDescent="0.3">
      <c r="A11" s="43"/>
      <c r="B11" s="43"/>
      <c r="C11" s="291" t="s">
        <v>44</v>
      </c>
      <c r="D11" s="291"/>
      <c r="E11" s="291"/>
      <c r="F11" s="291"/>
      <c r="G11" s="291"/>
      <c r="H11" s="291"/>
      <c r="I11" s="291"/>
      <c r="J11" s="291"/>
      <c r="K11" s="291"/>
    </row>
    <row r="12" spans="1:11" ht="32.25" customHeight="1" x14ac:dyDescent="0.3">
      <c r="A12" s="43"/>
      <c r="B12" s="43"/>
      <c r="C12" s="43" t="s">
        <v>45</v>
      </c>
      <c r="D12" s="295" t="s">
        <v>46</v>
      </c>
      <c r="E12" s="295"/>
      <c r="F12" s="295"/>
      <c r="G12" s="310"/>
      <c r="H12" s="310"/>
      <c r="I12" s="310"/>
      <c r="J12" s="291"/>
      <c r="K12" s="291"/>
    </row>
    <row r="13" spans="1:11" ht="30.75" customHeight="1" x14ac:dyDescent="0.3">
      <c r="A13" s="43"/>
      <c r="B13" s="43"/>
      <c r="C13" s="43" t="s">
        <v>45</v>
      </c>
      <c r="D13" s="295" t="s">
        <v>47</v>
      </c>
      <c r="E13" s="295"/>
      <c r="F13" s="295"/>
      <c r="G13" s="332">
        <v>52486809</v>
      </c>
      <c r="H13" s="332"/>
      <c r="I13" s="332"/>
      <c r="J13" s="291"/>
      <c r="K13" s="291"/>
    </row>
    <row r="14" spans="1:11" ht="29.25" customHeight="1" x14ac:dyDescent="0.3">
      <c r="A14" s="43"/>
      <c r="B14" s="43"/>
      <c r="C14" s="43" t="s">
        <v>45</v>
      </c>
      <c r="D14" s="295" t="s">
        <v>48</v>
      </c>
      <c r="E14" s="295"/>
      <c r="F14" s="295"/>
      <c r="G14" s="332">
        <v>52486809</v>
      </c>
      <c r="H14" s="332"/>
      <c r="I14" s="332"/>
      <c r="J14" s="291"/>
      <c r="K14" s="291"/>
    </row>
    <row r="15" spans="1:11" ht="30" customHeight="1" thickBot="1" x14ac:dyDescent="0.35">
      <c r="A15" s="43"/>
      <c r="B15" s="43"/>
      <c r="C15" s="43" t="s">
        <v>45</v>
      </c>
      <c r="D15" s="295" t="s">
        <v>49</v>
      </c>
      <c r="E15" s="295"/>
      <c r="F15" s="295"/>
      <c r="G15" s="291"/>
      <c r="H15" s="291"/>
      <c r="I15" s="291"/>
      <c r="J15" s="333">
        <v>0</v>
      </c>
      <c r="K15" s="333"/>
    </row>
    <row r="16" spans="1:11" ht="23.25" customHeight="1" thickBot="1" x14ac:dyDescent="0.35">
      <c r="A16" s="43"/>
      <c r="B16" s="43"/>
      <c r="C16" s="291" t="s">
        <v>50</v>
      </c>
      <c r="D16" s="291"/>
      <c r="E16" s="291"/>
      <c r="F16" s="291"/>
      <c r="G16" s="291"/>
      <c r="H16" s="291"/>
      <c r="I16" s="291"/>
      <c r="J16" s="331">
        <f>J10-J15</f>
        <v>94882217</v>
      </c>
      <c r="K16" s="331"/>
    </row>
    <row r="17" spans="1:11" ht="10.5" customHeight="1" x14ac:dyDescent="0.3">
      <c r="A17" s="43"/>
      <c r="B17" s="43"/>
      <c r="C17" s="43"/>
      <c r="D17" s="43"/>
      <c r="E17" s="43"/>
      <c r="F17" s="43"/>
      <c r="G17" s="43"/>
      <c r="H17" s="43"/>
      <c r="I17" s="43"/>
      <c r="J17" s="44"/>
      <c r="K17" s="44"/>
    </row>
    <row r="18" spans="1:11" ht="56.25" customHeight="1" x14ac:dyDescent="0.3">
      <c r="A18" s="43"/>
      <c r="B18" s="43"/>
      <c r="C18" s="295" t="s">
        <v>51</v>
      </c>
      <c r="D18" s="295"/>
      <c r="E18" s="295"/>
      <c r="F18" s="295"/>
      <c r="G18" s="295"/>
      <c r="H18" s="295"/>
      <c r="I18" s="295"/>
      <c r="J18" s="295"/>
      <c r="K18" s="295"/>
    </row>
    <row r="19" spans="1:11" ht="13.5" customHeight="1" x14ac:dyDescent="0.3">
      <c r="A19" s="43"/>
      <c r="B19" s="43"/>
      <c r="C19" s="291"/>
      <c r="D19" s="291"/>
      <c r="E19" s="291"/>
      <c r="F19" s="291"/>
      <c r="G19" s="291"/>
      <c r="H19" s="291"/>
      <c r="I19" s="291"/>
      <c r="J19" s="291"/>
      <c r="K19" s="291"/>
    </row>
    <row r="20" spans="1:11" ht="13.5" customHeight="1" x14ac:dyDescent="0.3">
      <c r="A20" s="43"/>
      <c r="B20" s="43">
        <v>2</v>
      </c>
      <c r="C20" s="291" t="s">
        <v>10</v>
      </c>
      <c r="D20" s="291"/>
      <c r="E20" s="291"/>
      <c r="F20" s="291"/>
      <c r="G20" s="291"/>
      <c r="H20" s="291"/>
      <c r="I20" s="291"/>
      <c r="J20" s="291"/>
      <c r="K20" s="291"/>
    </row>
    <row r="21" spans="1:11" ht="25.15" customHeight="1" thickBot="1" x14ac:dyDescent="0.35">
      <c r="A21" s="43"/>
      <c r="B21" s="43"/>
      <c r="C21" s="291" t="s">
        <v>52</v>
      </c>
      <c r="D21" s="291"/>
      <c r="E21" s="291"/>
      <c r="F21" s="293" t="s">
        <v>53</v>
      </c>
      <c r="G21" s="293"/>
      <c r="H21" s="293"/>
      <c r="I21" s="293" t="s">
        <v>54</v>
      </c>
      <c r="J21" s="293"/>
      <c r="K21" s="45" t="s">
        <v>55</v>
      </c>
    </row>
    <row r="22" spans="1:11" ht="13.5" customHeight="1" x14ac:dyDescent="0.3">
      <c r="A22" s="43"/>
      <c r="B22" s="43"/>
      <c r="C22" s="291" t="s">
        <v>56</v>
      </c>
      <c r="D22" s="291"/>
      <c r="E22" s="291"/>
      <c r="F22" s="301">
        <v>5000000</v>
      </c>
      <c r="G22" s="301"/>
      <c r="H22" s="301"/>
      <c r="I22" s="301">
        <v>5599900</v>
      </c>
      <c r="J22" s="301"/>
      <c r="K22" s="46">
        <f>I22-F22</f>
        <v>599900</v>
      </c>
    </row>
    <row r="23" spans="1:11" ht="13.5" customHeight="1" x14ac:dyDescent="0.3">
      <c r="A23" s="43"/>
      <c r="B23" s="43"/>
      <c r="C23" s="291" t="s">
        <v>57</v>
      </c>
      <c r="D23" s="291"/>
      <c r="E23" s="291"/>
      <c r="F23" s="301">
        <v>1000000</v>
      </c>
      <c r="G23" s="301"/>
      <c r="H23" s="301"/>
      <c r="I23" s="301">
        <v>0</v>
      </c>
      <c r="J23" s="301"/>
      <c r="K23" s="46">
        <f>I23-F23</f>
        <v>-1000000</v>
      </c>
    </row>
    <row r="24" spans="1:11" ht="25.35" customHeight="1" x14ac:dyDescent="0.3">
      <c r="A24" s="43"/>
      <c r="B24" s="43"/>
      <c r="C24" s="291" t="s">
        <v>58</v>
      </c>
      <c r="D24" s="291"/>
      <c r="E24" s="291"/>
      <c r="F24" s="301"/>
      <c r="G24" s="301"/>
      <c r="H24" s="301"/>
      <c r="I24" s="301"/>
      <c r="J24" s="301"/>
      <c r="K24" s="46">
        <f t="shared" ref="K24:K25" si="0">F24-I24</f>
        <v>0</v>
      </c>
    </row>
    <row r="25" spans="1:11" ht="13.35" customHeight="1" x14ac:dyDescent="0.3">
      <c r="A25" s="43"/>
      <c r="B25" s="43"/>
      <c r="C25" s="291" t="s">
        <v>59</v>
      </c>
      <c r="D25" s="291"/>
      <c r="E25" s="291"/>
      <c r="F25" s="300"/>
      <c r="G25" s="300"/>
      <c r="H25" s="300"/>
      <c r="I25" s="300"/>
      <c r="J25" s="300"/>
      <c r="K25" s="46">
        <f t="shared" si="0"/>
        <v>0</v>
      </c>
    </row>
    <row r="26" spans="1:11" ht="13.5" customHeight="1" thickBot="1" x14ac:dyDescent="0.35">
      <c r="A26" s="43"/>
      <c r="B26" s="43"/>
      <c r="C26" s="291"/>
      <c r="D26" s="291"/>
      <c r="E26" s="291"/>
      <c r="F26" s="298">
        <f>SUM(F22:H23)</f>
        <v>6000000</v>
      </c>
      <c r="G26" s="298"/>
      <c r="H26" s="298"/>
      <c r="I26" s="298">
        <f>SUM(I22:J23)</f>
        <v>5599900</v>
      </c>
      <c r="J26" s="298"/>
      <c r="K26" s="46">
        <f>SUM(K22:K23)</f>
        <v>-400100</v>
      </c>
    </row>
    <row r="27" spans="1:11" ht="13.5" customHeight="1" x14ac:dyDescent="0.3">
      <c r="A27" s="43"/>
      <c r="B27" s="43"/>
      <c r="C27" s="291"/>
      <c r="D27" s="291"/>
      <c r="E27" s="291"/>
      <c r="F27" s="291"/>
      <c r="G27" s="291"/>
      <c r="H27" s="291"/>
      <c r="I27" s="291"/>
      <c r="J27" s="291"/>
      <c r="K27" s="43"/>
    </row>
    <row r="28" spans="1:11" ht="18" customHeight="1" x14ac:dyDescent="0.3">
      <c r="A28" s="43"/>
      <c r="B28" s="43">
        <v>3</v>
      </c>
      <c r="C28" s="291" t="s">
        <v>12</v>
      </c>
      <c r="D28" s="291"/>
      <c r="E28" s="291"/>
      <c r="F28" s="291"/>
      <c r="G28" s="291"/>
      <c r="H28" s="291"/>
      <c r="I28" s="291"/>
      <c r="J28" s="291"/>
      <c r="K28" s="43"/>
    </row>
    <row r="29" spans="1:11" ht="30.75" customHeight="1" x14ac:dyDescent="0.3">
      <c r="A29" s="43"/>
      <c r="B29" s="43"/>
      <c r="C29" s="295" t="s">
        <v>60</v>
      </c>
      <c r="D29" s="295"/>
      <c r="E29" s="295"/>
      <c r="F29" s="295"/>
      <c r="G29" s="295"/>
      <c r="H29" s="295"/>
      <c r="I29" s="295"/>
      <c r="J29" s="295"/>
      <c r="K29" s="295"/>
    </row>
    <row r="30" spans="1:11" ht="25.15" customHeight="1" thickBot="1" x14ac:dyDescent="0.35">
      <c r="A30" s="43"/>
      <c r="B30" s="43"/>
      <c r="C30" s="291"/>
      <c r="D30" s="291"/>
      <c r="E30" s="291"/>
      <c r="F30" s="293" t="s">
        <v>53</v>
      </c>
      <c r="G30" s="293"/>
      <c r="H30" s="293"/>
      <c r="I30" s="293" t="s">
        <v>54</v>
      </c>
      <c r="J30" s="293"/>
      <c r="K30" s="45" t="s">
        <v>55</v>
      </c>
    </row>
    <row r="31" spans="1:11" ht="13.5" customHeight="1" x14ac:dyDescent="0.3">
      <c r="A31" s="43"/>
      <c r="B31" s="43"/>
      <c r="C31" s="291" t="s">
        <v>61</v>
      </c>
      <c r="D31" s="291"/>
      <c r="E31" s="291"/>
      <c r="F31" s="310">
        <v>152248250</v>
      </c>
      <c r="G31" s="310"/>
      <c r="H31" s="310"/>
      <c r="I31" s="330">
        <v>152248250</v>
      </c>
      <c r="J31" s="330"/>
      <c r="K31" s="47">
        <f>F34-I31</f>
        <v>608993000</v>
      </c>
    </row>
    <row r="32" spans="1:11" ht="13.5" customHeight="1" x14ac:dyDescent="0.3">
      <c r="A32" s="43"/>
      <c r="B32" s="43"/>
      <c r="C32" s="291" t="s">
        <v>62</v>
      </c>
      <c r="D32" s="291"/>
      <c r="E32" s="291"/>
      <c r="F32" s="310">
        <v>304496500</v>
      </c>
      <c r="G32" s="310"/>
      <c r="H32" s="310"/>
      <c r="I32" s="310">
        <v>304496500</v>
      </c>
      <c r="J32" s="310"/>
      <c r="K32" s="47">
        <f>K31-I32</f>
        <v>304496500</v>
      </c>
    </row>
    <row r="33" spans="1:11" ht="13.5" customHeight="1" x14ac:dyDescent="0.3">
      <c r="A33" s="43"/>
      <c r="B33" s="43"/>
      <c r="C33" s="291" t="s">
        <v>63</v>
      </c>
      <c r="D33" s="291"/>
      <c r="E33" s="291"/>
      <c r="F33" s="328">
        <v>304496500</v>
      </c>
      <c r="G33" s="328"/>
      <c r="H33" s="328"/>
      <c r="I33" s="328">
        <v>304496500</v>
      </c>
      <c r="J33" s="328"/>
      <c r="K33" s="47">
        <f>K32-I33</f>
        <v>0</v>
      </c>
    </row>
    <row r="34" spans="1:11" ht="13.5" customHeight="1" thickBot="1" x14ac:dyDescent="0.35">
      <c r="A34" s="43"/>
      <c r="B34" s="43"/>
      <c r="C34" s="291"/>
      <c r="D34" s="291"/>
      <c r="E34" s="291"/>
      <c r="F34" s="327">
        <f>F31+F32+F33</f>
        <v>761241250</v>
      </c>
      <c r="G34" s="327"/>
      <c r="H34" s="327"/>
      <c r="I34" s="329">
        <f>I31+I32+I33</f>
        <v>761241250</v>
      </c>
      <c r="J34" s="329"/>
      <c r="K34" s="48">
        <v>0</v>
      </c>
    </row>
    <row r="35" spans="1:11" ht="13.35" customHeight="1" x14ac:dyDescent="0.3">
      <c r="A35" s="43"/>
      <c r="B35" s="43">
        <v>4</v>
      </c>
      <c r="C35" s="291" t="s">
        <v>64</v>
      </c>
      <c r="D35" s="291"/>
      <c r="E35" s="291"/>
      <c r="F35" s="291"/>
      <c r="G35" s="291"/>
      <c r="H35" s="291"/>
      <c r="I35" s="291"/>
      <c r="J35" s="291"/>
      <c r="K35" s="43"/>
    </row>
    <row r="36" spans="1:11" ht="30.75" customHeight="1" x14ac:dyDescent="0.3">
      <c r="A36" s="43"/>
      <c r="B36" s="43"/>
      <c r="C36" s="295" t="s">
        <v>65</v>
      </c>
      <c r="D36" s="295"/>
      <c r="E36" s="295"/>
      <c r="F36" s="295"/>
      <c r="G36" s="295"/>
      <c r="H36" s="295"/>
      <c r="I36" s="295"/>
      <c r="J36" s="295"/>
      <c r="K36" s="295"/>
    </row>
    <row r="37" spans="1:11" ht="25.35" customHeight="1" thickBot="1" x14ac:dyDescent="0.35">
      <c r="A37" s="43"/>
      <c r="B37" s="43"/>
      <c r="C37" s="291"/>
      <c r="D37" s="291"/>
      <c r="E37" s="291"/>
      <c r="F37" s="293" t="s">
        <v>53</v>
      </c>
      <c r="G37" s="293"/>
      <c r="H37" s="293"/>
      <c r="I37" s="293" t="s">
        <v>54</v>
      </c>
      <c r="J37" s="293"/>
      <c r="K37" s="45" t="s">
        <v>55</v>
      </c>
    </row>
    <row r="38" spans="1:11" ht="13.35" customHeight="1" x14ac:dyDescent="0.3">
      <c r="A38" s="43"/>
      <c r="B38" s="43"/>
      <c r="C38" s="291" t="s">
        <v>61</v>
      </c>
      <c r="D38" s="291"/>
      <c r="E38" s="291"/>
      <c r="F38" s="310">
        <v>24726600</v>
      </c>
      <c r="G38" s="310"/>
      <c r="H38" s="310"/>
      <c r="I38" s="310">
        <v>24726600</v>
      </c>
      <c r="J38" s="310"/>
      <c r="K38" s="47">
        <v>0</v>
      </c>
    </row>
    <row r="39" spans="1:11" ht="13.5" customHeight="1" x14ac:dyDescent="0.3">
      <c r="A39" s="43"/>
      <c r="B39" s="43"/>
      <c r="C39" s="291" t="s">
        <v>62</v>
      </c>
      <c r="D39" s="291"/>
      <c r="E39" s="291"/>
      <c r="F39" s="328">
        <f>24726600+2003800</f>
        <v>26730400</v>
      </c>
      <c r="G39" s="328"/>
      <c r="H39" s="328"/>
      <c r="I39" s="328">
        <v>26730400</v>
      </c>
      <c r="J39" s="328"/>
      <c r="K39" s="49">
        <v>0</v>
      </c>
    </row>
    <row r="40" spans="1:11" ht="13.5" customHeight="1" thickBot="1" x14ac:dyDescent="0.35">
      <c r="A40" s="43"/>
      <c r="B40" s="43"/>
      <c r="C40" s="291"/>
      <c r="D40" s="291"/>
      <c r="E40" s="291"/>
      <c r="F40" s="327">
        <f>F39+F38</f>
        <v>51457000</v>
      </c>
      <c r="G40" s="327"/>
      <c r="H40" s="327"/>
      <c r="I40" s="327">
        <f>I39+I38</f>
        <v>51457000</v>
      </c>
      <c r="J40" s="327"/>
      <c r="K40" s="48">
        <v>0</v>
      </c>
    </row>
    <row r="41" spans="1:11" ht="13.5" customHeight="1" x14ac:dyDescent="0.3">
      <c r="A41" s="43"/>
      <c r="B41" s="43"/>
      <c r="C41" s="291"/>
      <c r="D41" s="291"/>
      <c r="E41" s="291"/>
      <c r="F41" s="291"/>
      <c r="G41" s="291"/>
      <c r="H41" s="291"/>
      <c r="I41" s="291"/>
      <c r="J41" s="291"/>
      <c r="K41" s="43"/>
    </row>
    <row r="42" spans="1:11" ht="13.5" customHeight="1" x14ac:dyDescent="0.3">
      <c r="A42" s="43"/>
      <c r="B42" s="43">
        <v>5</v>
      </c>
      <c r="C42" s="291" t="s">
        <v>14</v>
      </c>
      <c r="D42" s="291"/>
      <c r="E42" s="291"/>
      <c r="F42" s="291"/>
      <c r="G42" s="291"/>
      <c r="H42" s="291"/>
      <c r="I42" s="291"/>
      <c r="J42" s="291"/>
      <c r="K42" s="43"/>
    </row>
    <row r="43" spans="1:11" ht="19.5" customHeight="1" x14ac:dyDescent="0.3">
      <c r="A43" s="43"/>
      <c r="B43" s="43"/>
      <c r="C43" s="291" t="s">
        <v>66</v>
      </c>
      <c r="D43" s="291"/>
      <c r="E43" s="291"/>
      <c r="F43" s="291"/>
      <c r="G43" s="291"/>
      <c r="H43" s="291"/>
      <c r="I43" s="291"/>
      <c r="J43" s="291"/>
      <c r="K43" s="291"/>
    </row>
    <row r="44" spans="1:11" ht="25.35" customHeight="1" thickBot="1" x14ac:dyDescent="0.35">
      <c r="A44" s="43"/>
      <c r="B44" s="43"/>
      <c r="C44" s="291"/>
      <c r="D44" s="291"/>
      <c r="E44" s="291"/>
      <c r="F44" s="293" t="s">
        <v>53</v>
      </c>
      <c r="G44" s="293"/>
      <c r="H44" s="293"/>
      <c r="I44" s="325" t="s">
        <v>54</v>
      </c>
      <c r="J44" s="325"/>
      <c r="K44" s="45" t="s">
        <v>55</v>
      </c>
    </row>
    <row r="45" spans="1:11" ht="13.5" customHeight="1" x14ac:dyDescent="0.3">
      <c r="A45" s="43"/>
      <c r="B45" s="43"/>
      <c r="C45" s="291" t="s">
        <v>61</v>
      </c>
      <c r="D45" s="291"/>
      <c r="E45" s="291"/>
      <c r="F45" s="301">
        <v>51275800</v>
      </c>
      <c r="G45" s="301"/>
      <c r="H45" s="301"/>
      <c r="I45" s="301">
        <v>51275800</v>
      </c>
      <c r="J45" s="301"/>
      <c r="K45" s="46">
        <f>F57-I45</f>
        <v>564033200</v>
      </c>
    </row>
    <row r="46" spans="1:11" ht="13.35" customHeight="1" x14ac:dyDescent="0.3">
      <c r="A46" s="43"/>
      <c r="B46" s="43"/>
      <c r="C46" s="291" t="s">
        <v>62</v>
      </c>
      <c r="D46" s="291"/>
      <c r="E46" s="291"/>
      <c r="F46" s="301">
        <v>51275800</v>
      </c>
      <c r="G46" s="301"/>
      <c r="H46" s="301"/>
      <c r="I46" s="301">
        <v>51275800</v>
      </c>
      <c r="J46" s="301"/>
      <c r="K46" s="46">
        <f>K45-I46</f>
        <v>512757400</v>
      </c>
    </row>
    <row r="47" spans="1:11" ht="13.5" customHeight="1" x14ac:dyDescent="0.3">
      <c r="A47" s="43"/>
      <c r="B47" s="43"/>
      <c r="C47" s="291" t="s">
        <v>67</v>
      </c>
      <c r="D47" s="291"/>
      <c r="E47" s="291"/>
      <c r="F47" s="301">
        <v>51275800</v>
      </c>
      <c r="G47" s="301"/>
      <c r="H47" s="301"/>
      <c r="I47" s="301">
        <v>51275800</v>
      </c>
      <c r="J47" s="301"/>
      <c r="K47" s="46">
        <f t="shared" ref="K47:K56" si="1">K46-I47</f>
        <v>461481600</v>
      </c>
    </row>
    <row r="48" spans="1:11" ht="13.5" customHeight="1" x14ac:dyDescent="0.3">
      <c r="A48" s="43"/>
      <c r="B48" s="43"/>
      <c r="C48" s="291" t="s">
        <v>68</v>
      </c>
      <c r="D48" s="291"/>
      <c r="E48" s="291"/>
      <c r="F48" s="301">
        <v>51275800</v>
      </c>
      <c r="G48" s="301"/>
      <c r="H48" s="301"/>
      <c r="I48" s="301">
        <v>51275800</v>
      </c>
      <c r="J48" s="301"/>
      <c r="K48" s="46">
        <f t="shared" si="1"/>
        <v>410205800</v>
      </c>
    </row>
    <row r="49" spans="1:11" ht="13.5" customHeight="1" x14ac:dyDescent="0.3">
      <c r="A49" s="43"/>
      <c r="B49" s="43"/>
      <c r="C49" s="291" t="s">
        <v>69</v>
      </c>
      <c r="D49" s="291"/>
      <c r="E49" s="291"/>
      <c r="F49" s="301">
        <v>51275800</v>
      </c>
      <c r="G49" s="301"/>
      <c r="H49" s="301"/>
      <c r="I49" s="301">
        <v>51275800</v>
      </c>
      <c r="J49" s="301"/>
      <c r="K49" s="46">
        <f t="shared" si="1"/>
        <v>358930000</v>
      </c>
    </row>
    <row r="50" spans="1:11" ht="13.5" customHeight="1" x14ac:dyDescent="0.3">
      <c r="A50" s="43"/>
      <c r="B50" s="43"/>
      <c r="C50" s="291" t="s">
        <v>70</v>
      </c>
      <c r="D50" s="291"/>
      <c r="E50" s="291"/>
      <c r="F50" s="301">
        <v>51275800</v>
      </c>
      <c r="G50" s="301"/>
      <c r="H50" s="301"/>
      <c r="I50" s="301">
        <v>51275800</v>
      </c>
      <c r="J50" s="301"/>
      <c r="K50" s="46">
        <f t="shared" si="1"/>
        <v>307654200</v>
      </c>
    </row>
    <row r="51" spans="1:11" ht="13.5" customHeight="1" x14ac:dyDescent="0.3">
      <c r="A51" s="43"/>
      <c r="B51" s="43"/>
      <c r="C51" s="291" t="s">
        <v>71</v>
      </c>
      <c r="D51" s="291"/>
      <c r="E51" s="291"/>
      <c r="F51" s="301">
        <v>51275800</v>
      </c>
      <c r="G51" s="301"/>
      <c r="H51" s="301"/>
      <c r="I51" s="301">
        <v>51275800</v>
      </c>
      <c r="J51" s="301"/>
      <c r="K51" s="46">
        <f t="shared" si="1"/>
        <v>256378400</v>
      </c>
    </row>
    <row r="52" spans="1:11" ht="13.35" customHeight="1" x14ac:dyDescent="0.3">
      <c r="A52" s="43"/>
      <c r="B52" s="43"/>
      <c r="C52" s="291" t="s">
        <v>72</v>
      </c>
      <c r="D52" s="291"/>
      <c r="E52" s="291"/>
      <c r="F52" s="301">
        <v>51275800</v>
      </c>
      <c r="G52" s="301"/>
      <c r="H52" s="301"/>
      <c r="I52" s="301">
        <v>51275800</v>
      </c>
      <c r="J52" s="301"/>
      <c r="K52" s="46">
        <f t="shared" si="1"/>
        <v>205102600</v>
      </c>
    </row>
    <row r="53" spans="1:11" ht="13.5" customHeight="1" x14ac:dyDescent="0.3">
      <c r="A53" s="43"/>
      <c r="B53" s="43"/>
      <c r="C53" s="291" t="s">
        <v>73</v>
      </c>
      <c r="D53" s="291"/>
      <c r="E53" s="291"/>
      <c r="F53" s="301">
        <v>51275800</v>
      </c>
      <c r="G53" s="301"/>
      <c r="H53" s="301"/>
      <c r="I53" s="301">
        <v>51275800</v>
      </c>
      <c r="J53" s="301"/>
      <c r="K53" s="46">
        <f t="shared" si="1"/>
        <v>153826800</v>
      </c>
    </row>
    <row r="54" spans="1:11" ht="13.5" customHeight="1" x14ac:dyDescent="0.3">
      <c r="A54" s="43"/>
      <c r="B54" s="43"/>
      <c r="C54" s="291" t="s">
        <v>74</v>
      </c>
      <c r="D54" s="291"/>
      <c r="E54" s="291"/>
      <c r="F54" s="301">
        <v>51275800</v>
      </c>
      <c r="G54" s="301"/>
      <c r="H54" s="301"/>
      <c r="I54" s="301">
        <v>51275800</v>
      </c>
      <c r="J54" s="301"/>
      <c r="K54" s="46">
        <f t="shared" si="1"/>
        <v>102551000</v>
      </c>
    </row>
    <row r="55" spans="1:11" ht="13.5" customHeight="1" x14ac:dyDescent="0.3">
      <c r="A55" s="43"/>
      <c r="B55" s="43"/>
      <c r="C55" s="291" t="s">
        <v>75</v>
      </c>
      <c r="D55" s="291"/>
      <c r="E55" s="291"/>
      <c r="F55" s="301">
        <v>51275800</v>
      </c>
      <c r="G55" s="301"/>
      <c r="H55" s="301"/>
      <c r="I55" s="301">
        <v>51275800</v>
      </c>
      <c r="J55" s="301"/>
      <c r="K55" s="46">
        <f t="shared" si="1"/>
        <v>51275200</v>
      </c>
    </row>
    <row r="56" spans="1:11" ht="13.5" customHeight="1" x14ac:dyDescent="0.3">
      <c r="A56" s="43"/>
      <c r="B56" s="43"/>
      <c r="C56" s="291" t="s">
        <v>76</v>
      </c>
      <c r="D56" s="291"/>
      <c r="E56" s="291"/>
      <c r="F56" s="300">
        <v>51275200</v>
      </c>
      <c r="G56" s="300"/>
      <c r="H56" s="300"/>
      <c r="I56" s="300">
        <v>51275200</v>
      </c>
      <c r="J56" s="300"/>
      <c r="K56" s="46">
        <f t="shared" si="1"/>
        <v>0</v>
      </c>
    </row>
    <row r="57" spans="1:11" ht="13.35" customHeight="1" thickBot="1" x14ac:dyDescent="0.35">
      <c r="A57" s="43"/>
      <c r="B57" s="43"/>
      <c r="C57" s="291"/>
      <c r="D57" s="291"/>
      <c r="E57" s="291"/>
      <c r="F57" s="298">
        <f>SUM(F45:H56)</f>
        <v>615309000</v>
      </c>
      <c r="G57" s="298"/>
      <c r="H57" s="298"/>
      <c r="I57" s="298">
        <v>598424100</v>
      </c>
      <c r="J57" s="298"/>
      <c r="K57" s="50">
        <v>0</v>
      </c>
    </row>
    <row r="58" spans="1:11" ht="13.5" customHeight="1" x14ac:dyDescent="0.3">
      <c r="A58" s="43"/>
      <c r="B58" s="43"/>
      <c r="C58" s="291"/>
      <c r="D58" s="291"/>
      <c r="E58" s="291"/>
      <c r="F58" s="291"/>
      <c r="G58" s="291"/>
      <c r="H58" s="291"/>
      <c r="I58" s="291"/>
      <c r="J58" s="291"/>
      <c r="K58" s="43"/>
    </row>
    <row r="59" spans="1:11" ht="13.5" customHeight="1" x14ac:dyDescent="0.3">
      <c r="A59" s="43"/>
      <c r="B59" s="43">
        <v>6</v>
      </c>
      <c r="C59" s="291" t="s">
        <v>77</v>
      </c>
      <c r="D59" s="291"/>
      <c r="E59" s="291"/>
      <c r="F59" s="291"/>
      <c r="G59" s="291"/>
      <c r="H59" s="291"/>
      <c r="I59" s="291"/>
      <c r="J59" s="291"/>
      <c r="K59" s="43"/>
    </row>
    <row r="60" spans="1:11" ht="30" customHeight="1" x14ac:dyDescent="0.3">
      <c r="A60" s="43"/>
      <c r="B60" s="43"/>
      <c r="C60" s="295" t="s">
        <v>78</v>
      </c>
      <c r="D60" s="295"/>
      <c r="E60" s="295"/>
      <c r="F60" s="295"/>
      <c r="G60" s="295"/>
      <c r="H60" s="295"/>
      <c r="I60" s="295"/>
      <c r="J60" s="295"/>
      <c r="K60" s="295"/>
    </row>
    <row r="61" spans="1:11" ht="25.15" customHeight="1" thickBot="1" x14ac:dyDescent="0.35">
      <c r="A61" s="43"/>
      <c r="B61" s="43"/>
      <c r="C61" s="291"/>
      <c r="D61" s="291"/>
      <c r="E61" s="291"/>
      <c r="F61" s="293" t="s">
        <v>53</v>
      </c>
      <c r="G61" s="293"/>
      <c r="H61" s="293"/>
      <c r="I61" s="293" t="s">
        <v>54</v>
      </c>
      <c r="J61" s="293"/>
      <c r="K61" s="45" t="s">
        <v>55</v>
      </c>
    </row>
    <row r="62" spans="1:11" ht="13.5" customHeight="1" x14ac:dyDescent="0.3">
      <c r="A62" s="43"/>
      <c r="B62" s="43"/>
      <c r="C62" s="291" t="s">
        <v>79</v>
      </c>
      <c r="D62" s="291"/>
      <c r="E62" s="291"/>
      <c r="F62" s="310">
        <v>0</v>
      </c>
      <c r="G62" s="310"/>
      <c r="H62" s="310"/>
      <c r="I62" s="310">
        <v>0</v>
      </c>
      <c r="J62" s="310"/>
      <c r="K62" s="51">
        <f>F62-I62</f>
        <v>0</v>
      </c>
    </row>
    <row r="63" spans="1:11" ht="13.5" customHeight="1" thickBot="1" x14ac:dyDescent="0.35">
      <c r="A63" s="43"/>
      <c r="B63" s="43"/>
      <c r="C63" s="291"/>
      <c r="D63" s="291"/>
      <c r="E63" s="291"/>
      <c r="F63" s="326">
        <f>F62</f>
        <v>0</v>
      </c>
      <c r="G63" s="303"/>
      <c r="H63" s="303"/>
      <c r="I63" s="326">
        <f>I62</f>
        <v>0</v>
      </c>
      <c r="J63" s="303"/>
      <c r="K63" s="52">
        <f>F63-I63</f>
        <v>0</v>
      </c>
    </row>
    <row r="64" spans="1:11" ht="13.5" customHeight="1" x14ac:dyDescent="0.3">
      <c r="A64" s="43"/>
      <c r="B64" s="43">
        <v>7</v>
      </c>
      <c r="C64" s="291" t="s">
        <v>80</v>
      </c>
      <c r="D64" s="291"/>
      <c r="E64" s="291"/>
      <c r="F64" s="291"/>
      <c r="G64" s="291"/>
      <c r="H64" s="291"/>
      <c r="I64" s="291"/>
      <c r="J64" s="291"/>
      <c r="K64" s="43"/>
    </row>
    <row r="65" spans="1:15" ht="33" customHeight="1" x14ac:dyDescent="0.3">
      <c r="A65" s="43"/>
      <c r="B65" s="43"/>
      <c r="C65" s="295" t="s">
        <v>81</v>
      </c>
      <c r="D65" s="295"/>
      <c r="E65" s="295"/>
      <c r="F65" s="295"/>
      <c r="G65" s="295"/>
      <c r="H65" s="295"/>
      <c r="I65" s="295"/>
      <c r="J65" s="295"/>
      <c r="K65" s="295"/>
    </row>
    <row r="66" spans="1:15" ht="25.35" customHeight="1" thickBot="1" x14ac:dyDescent="0.35">
      <c r="A66" s="43"/>
      <c r="B66" s="43"/>
      <c r="C66" s="291"/>
      <c r="D66" s="291"/>
      <c r="E66" s="291"/>
      <c r="F66" s="293" t="s">
        <v>53</v>
      </c>
      <c r="G66" s="293"/>
      <c r="H66" s="293"/>
      <c r="I66" s="293" t="s">
        <v>54</v>
      </c>
      <c r="J66" s="293"/>
      <c r="K66" s="45" t="s">
        <v>55</v>
      </c>
    </row>
    <row r="67" spans="1:15" ht="13.5" customHeight="1" x14ac:dyDescent="0.3">
      <c r="A67" s="43"/>
      <c r="B67" s="43"/>
      <c r="C67" s="291" t="s">
        <v>79</v>
      </c>
      <c r="D67" s="291"/>
      <c r="E67" s="291"/>
      <c r="F67" s="301">
        <v>15000000</v>
      </c>
      <c r="G67" s="301"/>
      <c r="H67" s="301"/>
      <c r="I67" s="301">
        <v>0</v>
      </c>
      <c r="J67" s="301"/>
      <c r="K67" s="53">
        <f>I67-F67</f>
        <v>-15000000</v>
      </c>
    </row>
    <row r="68" spans="1:15" ht="13.5" customHeight="1" thickBot="1" x14ac:dyDescent="0.35">
      <c r="A68" s="43"/>
      <c r="B68" s="43"/>
      <c r="C68" s="291"/>
      <c r="D68" s="291"/>
      <c r="E68" s="291"/>
      <c r="F68" s="302">
        <f>F67</f>
        <v>15000000</v>
      </c>
      <c r="G68" s="302"/>
      <c r="H68" s="302"/>
      <c r="I68" s="302">
        <f>I67</f>
        <v>0</v>
      </c>
      <c r="J68" s="302"/>
      <c r="K68" s="50">
        <f>I68-F68</f>
        <v>-15000000</v>
      </c>
    </row>
    <row r="69" spans="1:15" ht="13.5" customHeight="1" x14ac:dyDescent="0.3">
      <c r="A69" s="43"/>
      <c r="B69" s="43">
        <v>8</v>
      </c>
      <c r="C69" s="291" t="s">
        <v>16</v>
      </c>
      <c r="D69" s="291"/>
      <c r="E69" s="291"/>
      <c r="F69" s="291"/>
      <c r="G69" s="291"/>
      <c r="H69" s="291"/>
      <c r="I69" s="291"/>
      <c r="J69" s="291"/>
      <c r="K69" s="43"/>
    </row>
    <row r="70" spans="1:15" ht="13.35" customHeight="1" x14ac:dyDescent="0.3">
      <c r="A70" s="43"/>
      <c r="B70" s="43"/>
      <c r="C70" s="291" t="s">
        <v>82</v>
      </c>
      <c r="D70" s="291"/>
      <c r="E70" s="291"/>
      <c r="F70" s="291"/>
      <c r="G70" s="291"/>
      <c r="H70" s="291"/>
      <c r="I70" s="291"/>
      <c r="J70" s="291"/>
      <c r="K70" s="291"/>
    </row>
    <row r="71" spans="1:15" ht="25.35" customHeight="1" x14ac:dyDescent="0.3">
      <c r="A71" s="43"/>
      <c r="B71" s="43"/>
      <c r="C71" s="291"/>
      <c r="D71" s="291"/>
      <c r="E71" s="291"/>
      <c r="F71" s="325" t="s">
        <v>53</v>
      </c>
      <c r="G71" s="325"/>
      <c r="H71" s="325"/>
      <c r="I71" s="325" t="s">
        <v>54</v>
      </c>
      <c r="J71" s="325"/>
      <c r="K71" s="54" t="s">
        <v>55</v>
      </c>
    </row>
    <row r="72" spans="1:15" ht="13.5" customHeight="1" x14ac:dyDescent="0.3">
      <c r="A72" s="43"/>
      <c r="B72" s="43"/>
      <c r="C72" s="291" t="s">
        <v>83</v>
      </c>
      <c r="D72" s="291"/>
      <c r="E72" s="291"/>
      <c r="F72" s="323">
        <v>3500000</v>
      </c>
      <c r="G72" s="323"/>
      <c r="H72" s="323"/>
      <c r="I72" s="323">
        <v>5246128</v>
      </c>
      <c r="J72" s="323"/>
      <c r="K72" s="55">
        <f>I72-F74</f>
        <v>1746128</v>
      </c>
    </row>
    <row r="73" spans="1:15" ht="13.5" customHeight="1" x14ac:dyDescent="0.3">
      <c r="A73" s="43"/>
      <c r="B73" s="43"/>
      <c r="C73" s="43" t="s">
        <v>84</v>
      </c>
      <c r="D73" s="43"/>
      <c r="E73" s="43"/>
      <c r="F73" s="323">
        <v>0</v>
      </c>
      <c r="G73" s="323"/>
      <c r="H73" s="323"/>
      <c r="I73" s="323">
        <v>7164191</v>
      </c>
      <c r="J73" s="323"/>
      <c r="K73" s="55">
        <f>I73-F73</f>
        <v>7164191</v>
      </c>
    </row>
    <row r="74" spans="1:15" ht="13.5" customHeight="1" thickBot="1" x14ac:dyDescent="0.35">
      <c r="A74" s="43"/>
      <c r="B74" s="43"/>
      <c r="C74" s="291"/>
      <c r="D74" s="291"/>
      <c r="E74" s="291"/>
      <c r="F74" s="324">
        <f>F72</f>
        <v>3500000</v>
      </c>
      <c r="G74" s="324"/>
      <c r="H74" s="324"/>
      <c r="I74" s="324">
        <f>SUM(I72:J73)</f>
        <v>12410319</v>
      </c>
      <c r="J74" s="324"/>
      <c r="K74" s="56">
        <f>SUM(K72:K73)</f>
        <v>8910319</v>
      </c>
    </row>
    <row r="75" spans="1:15" ht="13.35" customHeight="1" x14ac:dyDescent="0.3">
      <c r="A75" s="43"/>
      <c r="B75" s="43"/>
      <c r="C75" s="291"/>
      <c r="D75" s="291"/>
      <c r="E75" s="291"/>
      <c r="F75" s="291"/>
      <c r="G75" s="291"/>
      <c r="H75" s="291"/>
      <c r="I75" s="291"/>
      <c r="J75" s="291"/>
      <c r="K75" s="43"/>
    </row>
    <row r="76" spans="1:15" ht="33" customHeight="1" x14ac:dyDescent="0.3">
      <c r="A76" s="43"/>
      <c r="B76" s="43">
        <v>9</v>
      </c>
      <c r="C76" s="295" t="s">
        <v>85</v>
      </c>
      <c r="D76" s="295"/>
      <c r="E76" s="295"/>
      <c r="F76" s="295"/>
      <c r="G76" s="295"/>
      <c r="H76" s="295"/>
      <c r="I76" s="295"/>
      <c r="J76" s="295"/>
      <c r="K76" s="295"/>
    </row>
    <row r="77" spans="1:15" ht="25.35" customHeight="1" thickBot="1" x14ac:dyDescent="0.35">
      <c r="A77" s="43"/>
      <c r="B77" s="43"/>
      <c r="C77" s="291"/>
      <c r="D77" s="291"/>
      <c r="E77" s="293" t="s">
        <v>53</v>
      </c>
      <c r="F77" s="293"/>
      <c r="G77" s="293"/>
      <c r="H77" s="293" t="s">
        <v>54</v>
      </c>
      <c r="I77" s="293"/>
      <c r="J77" s="293"/>
      <c r="K77" s="45" t="s">
        <v>55</v>
      </c>
    </row>
    <row r="78" spans="1:15" ht="13.35" customHeight="1" x14ac:dyDescent="0.3">
      <c r="A78" s="43"/>
      <c r="B78" s="43"/>
      <c r="C78" s="291" t="s">
        <v>86</v>
      </c>
      <c r="D78" s="291"/>
      <c r="E78" s="321">
        <v>397076300</v>
      </c>
      <c r="F78" s="321"/>
      <c r="G78" s="321"/>
      <c r="H78" s="322">
        <v>397076300</v>
      </c>
      <c r="I78" s="322"/>
      <c r="J78" s="322"/>
      <c r="K78" s="57">
        <f>E78-H78</f>
        <v>0</v>
      </c>
    </row>
    <row r="79" spans="1:15" ht="13.5" customHeight="1" x14ac:dyDescent="0.3">
      <c r="A79" s="43"/>
      <c r="B79" s="43"/>
      <c r="C79" s="291" t="s">
        <v>87</v>
      </c>
      <c r="D79" s="291"/>
      <c r="E79" s="317">
        <v>157590600</v>
      </c>
      <c r="F79" s="317"/>
      <c r="G79" s="317"/>
      <c r="H79" s="318">
        <v>149152855</v>
      </c>
      <c r="I79" s="318"/>
      <c r="J79" s="318"/>
      <c r="K79" s="57">
        <f>E79-H79</f>
        <v>8437745</v>
      </c>
      <c r="M79" s="58"/>
      <c r="N79" s="291"/>
      <c r="O79" s="291"/>
    </row>
    <row r="80" spans="1:15" ht="13.5" customHeight="1" x14ac:dyDescent="0.3">
      <c r="A80" s="43"/>
      <c r="B80" s="43"/>
      <c r="C80" s="291" t="s">
        <v>88</v>
      </c>
      <c r="D80" s="291"/>
      <c r="E80" s="317">
        <v>90521000</v>
      </c>
      <c r="F80" s="317"/>
      <c r="G80" s="317"/>
      <c r="H80" s="318">
        <v>77956357</v>
      </c>
      <c r="I80" s="318"/>
      <c r="J80" s="318"/>
      <c r="K80" s="57">
        <f>E80-H80</f>
        <v>12564643</v>
      </c>
      <c r="N80" s="59"/>
    </row>
    <row r="81" spans="1:11" ht="13.5" customHeight="1" thickBot="1" x14ac:dyDescent="0.35">
      <c r="A81" s="43"/>
      <c r="B81" s="43"/>
      <c r="C81" s="291"/>
      <c r="D81" s="291"/>
      <c r="E81" s="319">
        <f>SUM(E78:G80)</f>
        <v>645187900</v>
      </c>
      <c r="F81" s="319"/>
      <c r="G81" s="319"/>
      <c r="H81" s="320">
        <f>SUM(H78:J80)</f>
        <v>624185512</v>
      </c>
      <c r="I81" s="320"/>
      <c r="J81" s="320"/>
      <c r="K81" s="60">
        <f>E81-H81</f>
        <v>21002388</v>
      </c>
    </row>
    <row r="82" spans="1:11" ht="30.75" customHeight="1" x14ac:dyDescent="0.3">
      <c r="A82" s="43"/>
      <c r="B82" s="43">
        <v>10</v>
      </c>
      <c r="C82" s="295" t="s">
        <v>89</v>
      </c>
      <c r="D82" s="295"/>
      <c r="E82" s="295"/>
      <c r="F82" s="295"/>
      <c r="G82" s="295"/>
      <c r="H82" s="295"/>
      <c r="I82" s="295"/>
      <c r="J82" s="295"/>
      <c r="K82" s="295"/>
    </row>
    <row r="83" spans="1:11" ht="25.35" customHeight="1" thickBot="1" x14ac:dyDescent="0.35">
      <c r="A83" s="43"/>
      <c r="B83" s="43"/>
      <c r="C83" s="291"/>
      <c r="D83" s="291"/>
      <c r="E83" s="291"/>
      <c r="F83" s="293" t="s">
        <v>53</v>
      </c>
      <c r="G83" s="293"/>
      <c r="H83" s="293"/>
      <c r="I83" s="293" t="s">
        <v>54</v>
      </c>
      <c r="J83" s="293"/>
      <c r="K83" s="45" t="s">
        <v>55</v>
      </c>
    </row>
    <row r="84" spans="1:11" ht="13.5" customHeight="1" x14ac:dyDescent="0.3">
      <c r="A84" s="43"/>
      <c r="B84" s="43"/>
      <c r="C84" s="291" t="s">
        <v>90</v>
      </c>
      <c r="D84" s="291"/>
      <c r="E84" s="291"/>
      <c r="F84" s="315">
        <v>113682875</v>
      </c>
      <c r="G84" s="315"/>
      <c r="H84" s="46"/>
      <c r="I84" s="316">
        <v>93764300</v>
      </c>
      <c r="J84" s="316"/>
      <c r="K84" s="46">
        <f>F84-I84</f>
        <v>19918575</v>
      </c>
    </row>
    <row r="85" spans="1:11" ht="13.5" customHeight="1" x14ac:dyDescent="0.3">
      <c r="A85" s="43"/>
      <c r="B85" s="43"/>
      <c r="C85" s="291" t="s">
        <v>91</v>
      </c>
      <c r="D85" s="291"/>
      <c r="E85" s="291"/>
      <c r="F85" s="314">
        <v>667895850</v>
      </c>
      <c r="G85" s="314"/>
      <c r="H85" s="46"/>
      <c r="I85" s="301">
        <v>648169839</v>
      </c>
      <c r="J85" s="301"/>
      <c r="K85" s="46">
        <f t="shared" ref="K85:K86" si="2">F85-I85</f>
        <v>19726011</v>
      </c>
    </row>
    <row r="86" spans="1:11" ht="13.35" customHeight="1" thickBot="1" x14ac:dyDescent="0.35">
      <c r="A86" s="43"/>
      <c r="B86" s="43"/>
      <c r="C86" s="291"/>
      <c r="D86" s="291"/>
      <c r="E86" s="291"/>
      <c r="F86" s="298">
        <f>SUM(F84:H85)</f>
        <v>781578725</v>
      </c>
      <c r="G86" s="298"/>
      <c r="H86" s="61"/>
      <c r="I86" s="298">
        <f>SUM(I84:J85)</f>
        <v>741934139</v>
      </c>
      <c r="J86" s="298"/>
      <c r="K86" s="61">
        <f t="shared" si="2"/>
        <v>39644586</v>
      </c>
    </row>
    <row r="87" spans="1:11" ht="13.5" customHeight="1" x14ac:dyDescent="0.3">
      <c r="A87" s="43"/>
      <c r="B87" s="43"/>
      <c r="C87" s="291"/>
      <c r="D87" s="291"/>
      <c r="E87" s="291"/>
      <c r="F87" s="291"/>
      <c r="G87" s="291"/>
      <c r="H87" s="291"/>
      <c r="I87" s="291"/>
      <c r="J87" s="291"/>
      <c r="K87" s="43"/>
    </row>
    <row r="88" spans="1:11" ht="30.75" customHeight="1" x14ac:dyDescent="0.3">
      <c r="A88" s="43"/>
      <c r="B88" s="43">
        <v>11</v>
      </c>
      <c r="C88" s="295" t="s">
        <v>92</v>
      </c>
      <c r="D88" s="295"/>
      <c r="E88" s="295"/>
      <c r="F88" s="295"/>
      <c r="G88" s="295"/>
      <c r="H88" s="295"/>
      <c r="I88" s="295"/>
      <c r="J88" s="295"/>
      <c r="K88" s="295"/>
    </row>
    <row r="89" spans="1:11" ht="25.15" customHeight="1" thickBot="1" x14ac:dyDescent="0.35">
      <c r="A89" s="43"/>
      <c r="B89" s="43"/>
      <c r="C89" s="291"/>
      <c r="D89" s="291"/>
      <c r="E89" s="291"/>
      <c r="F89" s="293" t="s">
        <v>53</v>
      </c>
      <c r="G89" s="293"/>
      <c r="H89" s="293"/>
      <c r="I89" s="293" t="s">
        <v>54</v>
      </c>
      <c r="J89" s="293"/>
      <c r="K89" s="45" t="s">
        <v>55</v>
      </c>
    </row>
    <row r="90" spans="1:11" ht="13.5" customHeight="1" x14ac:dyDescent="0.3">
      <c r="A90" s="43"/>
      <c r="B90" s="43"/>
      <c r="C90" s="291" t="s">
        <v>90</v>
      </c>
      <c r="D90" s="291"/>
      <c r="E90" s="291"/>
      <c r="F90" s="301">
        <v>93234524</v>
      </c>
      <c r="G90" s="301"/>
      <c r="H90" s="301"/>
      <c r="I90" s="301">
        <v>80884400</v>
      </c>
      <c r="J90" s="301"/>
      <c r="K90" s="46">
        <f>F90-I90</f>
        <v>12350124</v>
      </c>
    </row>
    <row r="91" spans="1:11" ht="13.5" customHeight="1" x14ac:dyDescent="0.3">
      <c r="A91" s="43"/>
      <c r="B91" s="43"/>
      <c r="C91" s="291" t="s">
        <v>91</v>
      </c>
      <c r="D91" s="291"/>
      <c r="E91" s="291"/>
      <c r="F91" s="300">
        <v>3500000</v>
      </c>
      <c r="G91" s="300"/>
      <c r="H91" s="300"/>
      <c r="I91" s="300">
        <v>3500000</v>
      </c>
      <c r="J91" s="300"/>
      <c r="K91" s="62">
        <f>F91-I91</f>
        <v>0</v>
      </c>
    </row>
    <row r="92" spans="1:11" ht="13.5" customHeight="1" thickBot="1" x14ac:dyDescent="0.35">
      <c r="A92" s="43"/>
      <c r="B92" s="43"/>
      <c r="C92" s="291"/>
      <c r="D92" s="291"/>
      <c r="E92" s="291"/>
      <c r="F92" s="298">
        <f>SUM(F90:H91)</f>
        <v>96734524</v>
      </c>
      <c r="G92" s="298"/>
      <c r="H92" s="298"/>
      <c r="I92" s="298">
        <f>SUM(I90:J91)</f>
        <v>84384400</v>
      </c>
      <c r="J92" s="298"/>
      <c r="K92" s="61">
        <f>F92-I92</f>
        <v>12350124</v>
      </c>
    </row>
    <row r="93" spans="1:11" ht="13.5" customHeight="1" x14ac:dyDescent="0.3">
      <c r="A93" s="43"/>
      <c r="B93" s="43"/>
      <c r="C93" s="291"/>
      <c r="D93" s="291"/>
      <c r="E93" s="291"/>
      <c r="F93" s="291"/>
      <c r="G93" s="291"/>
      <c r="H93" s="291"/>
      <c r="I93" s="291"/>
      <c r="J93" s="291"/>
      <c r="K93" s="43"/>
    </row>
    <row r="94" spans="1:11" ht="30.75" customHeight="1" x14ac:dyDescent="0.3">
      <c r="A94" s="43"/>
      <c r="B94" s="43">
        <v>12</v>
      </c>
      <c r="C94" s="295" t="s">
        <v>93</v>
      </c>
      <c r="D94" s="295"/>
      <c r="E94" s="295"/>
      <c r="F94" s="295"/>
      <c r="G94" s="295"/>
      <c r="H94" s="295"/>
      <c r="I94" s="295"/>
      <c r="J94" s="295"/>
      <c r="K94" s="295"/>
    </row>
    <row r="95" spans="1:11" ht="25.15" customHeight="1" thickBot="1" x14ac:dyDescent="0.35">
      <c r="A95" s="43"/>
      <c r="B95" s="43"/>
      <c r="C95" s="291"/>
      <c r="D95" s="291"/>
      <c r="E95" s="291"/>
      <c r="F95" s="293" t="s">
        <v>53</v>
      </c>
      <c r="G95" s="293"/>
      <c r="H95" s="293"/>
      <c r="I95" s="293" t="s">
        <v>54</v>
      </c>
      <c r="J95" s="293"/>
      <c r="K95" s="45" t="s">
        <v>55</v>
      </c>
    </row>
    <row r="96" spans="1:11" ht="13.5" customHeight="1" x14ac:dyDescent="0.3">
      <c r="A96" s="43"/>
      <c r="B96" s="43"/>
      <c r="C96" s="291" t="s">
        <v>90</v>
      </c>
      <c r="D96" s="291"/>
      <c r="E96" s="291"/>
      <c r="F96" s="301">
        <v>62679900</v>
      </c>
      <c r="G96" s="301"/>
      <c r="H96" s="301"/>
      <c r="I96" s="301">
        <v>36318400</v>
      </c>
      <c r="J96" s="301"/>
      <c r="K96" s="46">
        <f>F96-I96</f>
        <v>26361500</v>
      </c>
    </row>
    <row r="97" spans="1:14" ht="13.5" customHeight="1" x14ac:dyDescent="0.3">
      <c r="A97" s="43"/>
      <c r="B97" s="43"/>
      <c r="C97" s="291" t="s">
        <v>91</v>
      </c>
      <c r="D97" s="291"/>
      <c r="E97" s="291"/>
      <c r="F97" s="300">
        <v>0</v>
      </c>
      <c r="G97" s="300"/>
      <c r="H97" s="300"/>
      <c r="I97" s="300">
        <v>0</v>
      </c>
      <c r="J97" s="300"/>
      <c r="K97" s="62">
        <f t="shared" ref="K97:K98" si="3">F97-I97</f>
        <v>0</v>
      </c>
    </row>
    <row r="98" spans="1:14" ht="13.5" customHeight="1" thickBot="1" x14ac:dyDescent="0.35">
      <c r="A98" s="43"/>
      <c r="B98" s="43"/>
      <c r="C98" s="291"/>
      <c r="D98" s="291"/>
      <c r="E98" s="291"/>
      <c r="F98" s="298">
        <f>SUM(F96:H97)</f>
        <v>62679900</v>
      </c>
      <c r="G98" s="298"/>
      <c r="H98" s="298"/>
      <c r="I98" s="298">
        <f>SUM(I96:J97)</f>
        <v>36318400</v>
      </c>
      <c r="J98" s="298"/>
      <c r="K98" s="61">
        <f t="shared" si="3"/>
        <v>26361500</v>
      </c>
    </row>
    <row r="99" spans="1:14" ht="13.5" customHeight="1" x14ac:dyDescent="0.3">
      <c r="A99" s="43"/>
      <c r="B99" s="43"/>
      <c r="C99" s="291"/>
      <c r="D99" s="291"/>
      <c r="E99" s="291"/>
      <c r="F99" s="291"/>
      <c r="G99" s="291"/>
      <c r="H99" s="291"/>
      <c r="I99" s="291"/>
      <c r="J99" s="291"/>
      <c r="K99" s="43"/>
    </row>
    <row r="100" spans="1:14" ht="46.5" customHeight="1" x14ac:dyDescent="0.3">
      <c r="A100" s="43"/>
      <c r="B100" s="43">
        <v>13</v>
      </c>
      <c r="C100" s="295" t="s">
        <v>94</v>
      </c>
      <c r="D100" s="295"/>
      <c r="E100" s="295"/>
      <c r="F100" s="295"/>
      <c r="G100" s="295"/>
      <c r="H100" s="295"/>
      <c r="I100" s="295"/>
      <c r="J100" s="295"/>
      <c r="K100" s="295"/>
    </row>
    <row r="101" spans="1:14" ht="25.35" customHeight="1" thickBot="1" x14ac:dyDescent="0.35">
      <c r="A101" s="43"/>
      <c r="B101" s="43"/>
      <c r="C101" s="291"/>
      <c r="D101" s="291"/>
      <c r="E101" s="291"/>
      <c r="F101" s="303" t="s">
        <v>53</v>
      </c>
      <c r="G101" s="303"/>
      <c r="H101" s="303"/>
      <c r="I101" s="303" t="s">
        <v>54</v>
      </c>
      <c r="J101" s="303"/>
      <c r="K101" s="63" t="s">
        <v>55</v>
      </c>
    </row>
    <row r="102" spans="1:14" ht="13.5" customHeight="1" x14ac:dyDescent="0.3">
      <c r="A102" s="43"/>
      <c r="B102" s="43"/>
      <c r="C102" s="291" t="s">
        <v>95</v>
      </c>
      <c r="D102" s="291"/>
      <c r="E102" s="291"/>
      <c r="F102" s="301">
        <v>0</v>
      </c>
      <c r="G102" s="301"/>
      <c r="H102" s="301"/>
      <c r="I102" s="301">
        <v>0</v>
      </c>
      <c r="J102" s="301"/>
      <c r="K102" s="46">
        <f>F102-I102</f>
        <v>0</v>
      </c>
    </row>
    <row r="103" spans="1:14" ht="13.5" customHeight="1" thickBot="1" x14ac:dyDescent="0.35">
      <c r="A103" s="43"/>
      <c r="B103" s="43"/>
      <c r="C103" s="291"/>
      <c r="D103" s="291"/>
      <c r="E103" s="291"/>
      <c r="F103" s="302">
        <f>F102</f>
        <v>0</v>
      </c>
      <c r="G103" s="302"/>
      <c r="H103" s="302"/>
      <c r="I103" s="302">
        <f>I102</f>
        <v>0</v>
      </c>
      <c r="J103" s="302"/>
      <c r="K103" s="50">
        <f>K102</f>
        <v>0</v>
      </c>
    </row>
    <row r="104" spans="1:14" ht="13.35" customHeight="1" x14ac:dyDescent="0.3">
      <c r="A104" s="43"/>
      <c r="B104" s="43"/>
      <c r="C104" s="291"/>
      <c r="D104" s="291"/>
      <c r="E104" s="291"/>
      <c r="F104" s="310"/>
      <c r="G104" s="310"/>
      <c r="H104" s="310"/>
      <c r="I104" s="310"/>
      <c r="J104" s="310"/>
      <c r="K104" s="51"/>
    </row>
    <row r="105" spans="1:14" ht="13.5" customHeight="1" x14ac:dyDescent="0.3">
      <c r="A105" s="43"/>
      <c r="B105" s="43"/>
      <c r="C105" s="291"/>
      <c r="D105" s="291"/>
      <c r="E105" s="291"/>
      <c r="F105" s="291"/>
      <c r="G105" s="291"/>
      <c r="H105" s="291"/>
      <c r="I105" s="291"/>
      <c r="J105" s="291"/>
      <c r="K105" s="43"/>
    </row>
    <row r="106" spans="1:14" ht="33.75" customHeight="1" x14ac:dyDescent="0.3">
      <c r="A106" s="43"/>
      <c r="B106" s="43">
        <v>14</v>
      </c>
      <c r="C106" s="295" t="s">
        <v>96</v>
      </c>
      <c r="D106" s="295"/>
      <c r="E106" s="295"/>
      <c r="F106" s="295"/>
      <c r="G106" s="295"/>
      <c r="H106" s="295"/>
      <c r="I106" s="295"/>
      <c r="J106" s="295"/>
      <c r="K106" s="295"/>
    </row>
    <row r="107" spans="1:14" ht="25.15" customHeight="1" thickBot="1" x14ac:dyDescent="0.35">
      <c r="A107" s="43"/>
      <c r="B107" s="43"/>
      <c r="C107" s="291"/>
      <c r="D107" s="291"/>
      <c r="E107" s="291"/>
      <c r="F107" s="293" t="s">
        <v>53</v>
      </c>
      <c r="G107" s="293"/>
      <c r="H107" s="293"/>
      <c r="I107" s="293" t="s">
        <v>54</v>
      </c>
      <c r="J107" s="293"/>
      <c r="K107" s="45" t="s">
        <v>55</v>
      </c>
    </row>
    <row r="108" spans="1:14" ht="13.5" customHeight="1" x14ac:dyDescent="0.3">
      <c r="A108" s="43"/>
      <c r="B108" s="43"/>
      <c r="C108" s="291" t="s">
        <v>97</v>
      </c>
      <c r="D108" s="291"/>
      <c r="E108" s="291"/>
      <c r="F108" s="291"/>
      <c r="G108" s="291"/>
      <c r="H108" s="291"/>
      <c r="I108" s="291"/>
      <c r="J108" s="291"/>
      <c r="K108" s="43"/>
    </row>
    <row r="109" spans="1:14" ht="30" customHeight="1" x14ac:dyDescent="0.3">
      <c r="A109" s="43"/>
      <c r="B109" s="43"/>
      <c r="C109" s="295" t="s">
        <v>98</v>
      </c>
      <c r="D109" s="295"/>
      <c r="E109" s="295"/>
      <c r="F109" s="306">
        <v>27110000</v>
      </c>
      <c r="G109" s="306"/>
      <c r="H109" s="306"/>
      <c r="I109" s="306">
        <v>27110000</v>
      </c>
      <c r="J109" s="306"/>
      <c r="K109" s="46">
        <f>F109-I109</f>
        <v>0</v>
      </c>
      <c r="M109" s="64"/>
      <c r="N109" s="64"/>
    </row>
    <row r="110" spans="1:14" ht="28.5" customHeight="1" x14ac:dyDescent="0.3">
      <c r="A110" s="43"/>
      <c r="B110" s="43"/>
      <c r="C110" s="295" t="s">
        <v>99</v>
      </c>
      <c r="D110" s="295"/>
      <c r="E110" s="295"/>
      <c r="F110" s="306">
        <v>317276000</v>
      </c>
      <c r="G110" s="306"/>
      <c r="H110" s="306"/>
      <c r="I110" s="306">
        <f>F110</f>
        <v>317276000</v>
      </c>
      <c r="J110" s="306"/>
      <c r="K110" s="46">
        <f t="shared" ref="K110:K113" si="4">F110-I110</f>
        <v>0</v>
      </c>
      <c r="M110" s="64"/>
      <c r="N110" s="64"/>
    </row>
    <row r="111" spans="1:14" ht="31.5" customHeight="1" x14ac:dyDescent="0.3">
      <c r="A111" s="43"/>
      <c r="B111" s="43"/>
      <c r="C111" s="295" t="s">
        <v>100</v>
      </c>
      <c r="D111" s="295"/>
      <c r="E111" s="295"/>
      <c r="F111" s="306">
        <v>8490300</v>
      </c>
      <c r="G111" s="306"/>
      <c r="H111" s="306"/>
      <c r="I111" s="306">
        <f>F111</f>
        <v>8490300</v>
      </c>
      <c r="J111" s="306"/>
      <c r="K111" s="46">
        <f t="shared" si="4"/>
        <v>0</v>
      </c>
      <c r="M111" s="64"/>
      <c r="N111" s="64"/>
    </row>
    <row r="112" spans="1:14" ht="13.5" customHeight="1" x14ac:dyDescent="0.3">
      <c r="A112" s="43"/>
      <c r="B112" s="43"/>
      <c r="C112" s="291" t="s">
        <v>101</v>
      </c>
      <c r="D112" s="291"/>
      <c r="E112" s="291"/>
      <c r="F112" s="300">
        <v>44200000</v>
      </c>
      <c r="G112" s="300"/>
      <c r="H112" s="300"/>
      <c r="I112" s="306">
        <v>44200000</v>
      </c>
      <c r="J112" s="306"/>
      <c r="K112" s="62">
        <f t="shared" si="4"/>
        <v>0</v>
      </c>
      <c r="M112" s="64"/>
      <c r="N112" s="64"/>
    </row>
    <row r="113" spans="1:17" ht="13.5" customHeight="1" thickBot="1" x14ac:dyDescent="0.35">
      <c r="A113" s="43"/>
      <c r="B113" s="43"/>
      <c r="C113" s="291"/>
      <c r="D113" s="291"/>
      <c r="E113" s="291"/>
      <c r="F113" s="302">
        <f>SUM(F109:H112)</f>
        <v>397076300</v>
      </c>
      <c r="G113" s="302"/>
      <c r="H113" s="302"/>
      <c r="I113" s="298">
        <f>SUM(I109:J112)</f>
        <v>397076300</v>
      </c>
      <c r="J113" s="298"/>
      <c r="K113" s="61">
        <f t="shared" si="4"/>
        <v>0</v>
      </c>
    </row>
    <row r="114" spans="1:17" ht="13.5" customHeight="1" x14ac:dyDescent="0.3">
      <c r="A114" s="43"/>
      <c r="B114" s="43"/>
      <c r="C114" s="291" t="s">
        <v>102</v>
      </c>
      <c r="D114" s="291"/>
      <c r="E114" s="291"/>
      <c r="F114" s="65"/>
      <c r="G114" s="65"/>
      <c r="H114" s="65"/>
      <c r="I114" s="65"/>
      <c r="J114" s="65"/>
      <c r="K114" s="43"/>
      <c r="M114" s="64"/>
      <c r="N114" s="64"/>
    </row>
    <row r="115" spans="1:17" ht="13.35" customHeight="1" x14ac:dyDescent="0.3">
      <c r="A115" s="43"/>
      <c r="B115" s="43"/>
      <c r="C115" s="291" t="s">
        <v>103</v>
      </c>
      <c r="D115" s="291"/>
      <c r="E115" s="291"/>
      <c r="F115" s="306">
        <v>153537999</v>
      </c>
      <c r="G115" s="306"/>
      <c r="H115" s="306"/>
      <c r="I115" s="306">
        <v>133158400</v>
      </c>
      <c r="J115" s="306"/>
      <c r="K115" s="46">
        <f>F115-I115</f>
        <v>20379599</v>
      </c>
      <c r="M115" s="64"/>
      <c r="N115" s="64"/>
    </row>
    <row r="116" spans="1:17" ht="13.5" customHeight="1" x14ac:dyDescent="0.3">
      <c r="A116" s="43"/>
      <c r="B116" s="43"/>
      <c r="C116" s="291" t="s">
        <v>104</v>
      </c>
      <c r="D116" s="291"/>
      <c r="E116" s="291"/>
      <c r="F116" s="306">
        <v>158465000</v>
      </c>
      <c r="G116" s="306"/>
      <c r="H116" s="306"/>
      <c r="I116" s="306">
        <v>142610000</v>
      </c>
      <c r="J116" s="306"/>
      <c r="K116" s="46">
        <f t="shared" ref="K116:K122" si="5">F116-I116</f>
        <v>15855000</v>
      </c>
      <c r="M116" s="64"/>
      <c r="N116" s="64"/>
    </row>
    <row r="117" spans="1:17" ht="13.5" customHeight="1" x14ac:dyDescent="0.3">
      <c r="A117" s="43"/>
      <c r="B117" s="43"/>
      <c r="C117" s="313" t="s">
        <v>105</v>
      </c>
      <c r="D117" s="291"/>
      <c r="E117" s="291"/>
      <c r="F117" s="306">
        <v>6945000</v>
      </c>
      <c r="G117" s="306"/>
      <c r="H117" s="306"/>
      <c r="I117" s="306">
        <v>6940000</v>
      </c>
      <c r="J117" s="306"/>
      <c r="K117" s="46">
        <f t="shared" si="5"/>
        <v>5000</v>
      </c>
      <c r="M117" s="64"/>
      <c r="N117" s="64"/>
    </row>
    <row r="118" spans="1:17" ht="13.5" customHeight="1" x14ac:dyDescent="0.3">
      <c r="A118" s="43"/>
      <c r="B118" s="43"/>
      <c r="C118" s="291" t="s">
        <v>106</v>
      </c>
      <c r="D118" s="291"/>
      <c r="E118" s="291"/>
      <c r="F118" s="306">
        <v>3840000</v>
      </c>
      <c r="G118" s="306"/>
      <c r="H118" s="306"/>
      <c r="I118" s="306">
        <v>3667155</v>
      </c>
      <c r="J118" s="306"/>
      <c r="K118" s="46">
        <f t="shared" si="5"/>
        <v>172845</v>
      </c>
      <c r="M118" s="64"/>
      <c r="N118" s="64"/>
    </row>
    <row r="119" spans="1:17" ht="13.5" customHeight="1" x14ac:dyDescent="0.3">
      <c r="A119" s="43"/>
      <c r="B119" s="43"/>
      <c r="C119" s="43" t="s">
        <v>107</v>
      </c>
      <c r="D119" s="43" t="s">
        <v>108</v>
      </c>
      <c r="E119" s="43"/>
      <c r="F119" s="306">
        <v>9410000</v>
      </c>
      <c r="G119" s="306"/>
      <c r="H119" s="306"/>
      <c r="I119" s="306">
        <v>9410000</v>
      </c>
      <c r="J119" s="306"/>
      <c r="K119" s="46">
        <f t="shared" si="5"/>
        <v>0</v>
      </c>
      <c r="M119" s="64"/>
      <c r="N119" s="64"/>
    </row>
    <row r="120" spans="1:17" ht="13.35" customHeight="1" x14ac:dyDescent="0.3">
      <c r="A120" s="43"/>
      <c r="B120" s="43"/>
      <c r="C120" s="291" t="s">
        <v>109</v>
      </c>
      <c r="D120" s="291"/>
      <c r="E120" s="291"/>
      <c r="F120" s="306">
        <v>10360000</v>
      </c>
      <c r="G120" s="306"/>
      <c r="H120" s="306"/>
      <c r="I120" s="306">
        <v>10360000</v>
      </c>
      <c r="J120" s="306"/>
      <c r="K120" s="46">
        <f t="shared" si="5"/>
        <v>0</v>
      </c>
      <c r="M120" s="64"/>
      <c r="N120" s="64"/>
    </row>
    <row r="121" spans="1:17" ht="33" customHeight="1" x14ac:dyDescent="0.3">
      <c r="A121" s="43"/>
      <c r="B121" s="43"/>
      <c r="C121" s="295" t="s">
        <v>110</v>
      </c>
      <c r="D121" s="295"/>
      <c r="E121" s="295"/>
      <c r="F121" s="311">
        <v>84629900</v>
      </c>
      <c r="G121" s="311"/>
      <c r="H121" s="311"/>
      <c r="I121" s="311">
        <v>53974400</v>
      </c>
      <c r="J121" s="311"/>
      <c r="K121" s="46">
        <f t="shared" si="5"/>
        <v>30655500</v>
      </c>
      <c r="M121" s="64"/>
      <c r="N121" s="64"/>
    </row>
    <row r="122" spans="1:17" ht="13.5" customHeight="1" thickBot="1" x14ac:dyDescent="0.35">
      <c r="A122" s="43"/>
      <c r="B122" s="43"/>
      <c r="C122" s="291"/>
      <c r="D122" s="291"/>
      <c r="E122" s="291"/>
      <c r="F122" s="302">
        <f>SUM(F115:G121)</f>
        <v>427187899</v>
      </c>
      <c r="G122" s="302"/>
      <c r="H122" s="302"/>
      <c r="I122" s="302">
        <f>SUM(I115:J121)</f>
        <v>360119955</v>
      </c>
      <c r="J122" s="302"/>
      <c r="K122" s="61">
        <f t="shared" si="5"/>
        <v>67067944</v>
      </c>
    </row>
    <row r="123" spans="1:17" ht="13.5" customHeight="1" x14ac:dyDescent="0.3">
      <c r="A123" s="43"/>
      <c r="B123" s="43"/>
      <c r="C123" s="291" t="s">
        <v>111</v>
      </c>
      <c r="D123" s="291"/>
      <c r="E123" s="291"/>
      <c r="F123" s="66"/>
      <c r="G123" s="66"/>
      <c r="H123" s="66"/>
      <c r="I123" s="66"/>
      <c r="J123" s="66"/>
      <c r="K123" s="67"/>
      <c r="M123" s="64"/>
      <c r="N123" s="64"/>
    </row>
    <row r="124" spans="1:17" ht="28.5" customHeight="1" x14ac:dyDescent="0.3">
      <c r="A124" s="43"/>
      <c r="B124" s="43"/>
      <c r="C124" s="295" t="s">
        <v>112</v>
      </c>
      <c r="D124" s="295"/>
      <c r="E124" s="295"/>
      <c r="F124" s="312">
        <v>54229000</v>
      </c>
      <c r="G124" s="312"/>
      <c r="H124" s="312"/>
      <c r="I124" s="312">
        <v>41696400</v>
      </c>
      <c r="J124" s="312"/>
      <c r="K124" s="67">
        <f>F124-I124</f>
        <v>12532600</v>
      </c>
      <c r="N124" s="68" t="s">
        <v>111</v>
      </c>
      <c r="O124" s="69">
        <v>1250000</v>
      </c>
      <c r="Q124" s="64"/>
    </row>
    <row r="125" spans="1:17" ht="13.5" customHeight="1" x14ac:dyDescent="0.3">
      <c r="A125" s="43"/>
      <c r="B125" s="43"/>
      <c r="C125" s="291" t="s">
        <v>113</v>
      </c>
      <c r="D125" s="291"/>
      <c r="E125" s="291"/>
      <c r="F125" s="306">
        <v>80117000</v>
      </c>
      <c r="G125" s="306"/>
      <c r="H125" s="306"/>
      <c r="I125" s="306">
        <v>72806654</v>
      </c>
      <c r="J125" s="306"/>
      <c r="K125" s="46">
        <f t="shared" ref="K125:K128" si="6">F125-I125</f>
        <v>7310346</v>
      </c>
      <c r="M125" s="64"/>
      <c r="N125" s="64"/>
    </row>
    <row r="126" spans="1:17" ht="13.5" customHeight="1" x14ac:dyDescent="0.3">
      <c r="A126" s="43"/>
      <c r="B126" s="43"/>
      <c r="C126" s="291" t="s">
        <v>114</v>
      </c>
      <c r="D126" s="291"/>
      <c r="E126" s="291"/>
      <c r="F126" s="301">
        <v>552270850</v>
      </c>
      <c r="G126" s="301"/>
      <c r="H126" s="301"/>
      <c r="I126" s="301">
        <v>539831992</v>
      </c>
      <c r="J126" s="301"/>
      <c r="K126" s="46">
        <f t="shared" si="6"/>
        <v>12438858</v>
      </c>
      <c r="M126" s="64"/>
      <c r="N126" s="64"/>
    </row>
    <row r="127" spans="1:17" ht="13.5" customHeight="1" x14ac:dyDescent="0.3">
      <c r="A127" s="43"/>
      <c r="B127" s="43"/>
      <c r="C127" s="43" t="s">
        <v>107</v>
      </c>
      <c r="D127" s="43" t="s">
        <v>115</v>
      </c>
      <c r="E127" s="43"/>
      <c r="F127" s="311">
        <v>75300000</v>
      </c>
      <c r="G127" s="311"/>
      <c r="H127" s="311"/>
      <c r="I127" s="311">
        <v>75291150</v>
      </c>
      <c r="J127" s="311"/>
      <c r="K127" s="46">
        <f t="shared" si="6"/>
        <v>8850</v>
      </c>
      <c r="M127" s="64"/>
      <c r="N127" s="64"/>
    </row>
    <row r="128" spans="1:17" ht="13.5" customHeight="1" thickBot="1" x14ac:dyDescent="0.35">
      <c r="A128" s="43"/>
      <c r="B128" s="43"/>
      <c r="C128" s="291"/>
      <c r="D128" s="291"/>
      <c r="E128" s="291"/>
      <c r="F128" s="298">
        <f>SUM(F124:H127)</f>
        <v>761916850</v>
      </c>
      <c r="G128" s="298"/>
      <c r="H128" s="298"/>
      <c r="I128" s="298">
        <f>SUM(I124:J127)</f>
        <v>729626196</v>
      </c>
      <c r="J128" s="298"/>
      <c r="K128" s="61">
        <f t="shared" si="6"/>
        <v>32290654</v>
      </c>
      <c r="M128" s="64"/>
      <c r="N128" s="64"/>
    </row>
    <row r="129" spans="1:17" ht="13.5" customHeight="1" x14ac:dyDescent="0.3">
      <c r="A129" s="43"/>
      <c r="B129" s="43"/>
      <c r="C129" s="291" t="s">
        <v>116</v>
      </c>
      <c r="D129" s="291"/>
      <c r="E129" s="291"/>
      <c r="F129" s="66"/>
      <c r="G129" s="66"/>
      <c r="H129" s="66"/>
      <c r="I129" s="66"/>
      <c r="J129" s="66"/>
      <c r="K129" s="67"/>
      <c r="M129" s="64"/>
      <c r="N129" s="64"/>
    </row>
    <row r="130" spans="1:17" ht="13.5" customHeight="1" thickBot="1" x14ac:dyDescent="0.35">
      <c r="A130" s="43"/>
      <c r="B130" s="43"/>
      <c r="C130" s="308" t="s">
        <v>117</v>
      </c>
      <c r="D130" s="295"/>
      <c r="E130" s="295"/>
      <c r="F130" s="309">
        <v>0</v>
      </c>
      <c r="G130" s="309"/>
      <c r="H130" s="309"/>
      <c r="I130" s="70">
        <v>0</v>
      </c>
      <c r="J130" s="70"/>
      <c r="K130" s="71">
        <f>F130-I130</f>
        <v>0</v>
      </c>
      <c r="M130" s="64"/>
      <c r="N130" s="64"/>
    </row>
    <row r="131" spans="1:17" ht="14.25" customHeight="1" x14ac:dyDescent="0.3">
      <c r="A131" s="43"/>
      <c r="B131" s="43"/>
      <c r="C131" s="291"/>
      <c r="D131" s="291"/>
      <c r="E131" s="291"/>
      <c r="F131" s="310"/>
      <c r="G131" s="310"/>
      <c r="H131" s="310"/>
      <c r="I131" s="310"/>
      <c r="J131" s="310"/>
      <c r="K131" s="51"/>
    </row>
    <row r="132" spans="1:17" ht="13.35" customHeight="1" x14ac:dyDescent="0.3">
      <c r="A132" s="43"/>
      <c r="B132" s="43">
        <v>15</v>
      </c>
      <c r="C132" s="291" t="s">
        <v>118</v>
      </c>
      <c r="D132" s="291"/>
      <c r="E132" s="291"/>
      <c r="F132" s="291"/>
      <c r="G132" s="291"/>
      <c r="H132" s="291"/>
      <c r="I132" s="291"/>
      <c r="J132" s="291"/>
      <c r="K132" s="291"/>
      <c r="M132" s="41">
        <f>SUM(I126:J127)</f>
        <v>615123142</v>
      </c>
    </row>
    <row r="133" spans="1:17" ht="25.35" customHeight="1" thickBot="1" x14ac:dyDescent="0.35">
      <c r="A133" s="43"/>
      <c r="B133" s="43"/>
      <c r="C133" s="291"/>
      <c r="D133" s="291"/>
      <c r="E133" s="291"/>
      <c r="F133" s="293" t="s">
        <v>53</v>
      </c>
      <c r="G133" s="293"/>
      <c r="H133" s="293"/>
      <c r="I133" s="293" t="s">
        <v>54</v>
      </c>
      <c r="J133" s="293"/>
      <c r="K133" s="45" t="s">
        <v>55</v>
      </c>
      <c r="Q133" s="64"/>
    </row>
    <row r="134" spans="1:17" ht="30.75" customHeight="1" x14ac:dyDescent="0.3">
      <c r="A134" s="43"/>
      <c r="B134" s="43"/>
      <c r="C134" s="295" t="s">
        <v>119</v>
      </c>
      <c r="D134" s="295"/>
      <c r="E134" s="295"/>
      <c r="F134" s="291"/>
      <c r="G134" s="291"/>
      <c r="H134" s="291"/>
      <c r="I134" s="291"/>
      <c r="J134" s="291"/>
      <c r="K134" s="43"/>
      <c r="M134" s="72"/>
      <c r="N134" s="64"/>
      <c r="O134" s="73"/>
    </row>
    <row r="135" spans="1:17" ht="46.5" customHeight="1" x14ac:dyDescent="0.3">
      <c r="A135" s="43"/>
      <c r="B135" s="43"/>
      <c r="C135" s="295" t="s">
        <v>120</v>
      </c>
      <c r="D135" s="295"/>
      <c r="E135" s="295"/>
      <c r="F135" s="306">
        <v>476719400</v>
      </c>
      <c r="G135" s="306"/>
      <c r="H135" s="306"/>
      <c r="I135" s="306">
        <v>476446655</v>
      </c>
      <c r="J135" s="306"/>
      <c r="K135" s="46">
        <f>F135-I135</f>
        <v>272745</v>
      </c>
      <c r="M135" s="72"/>
      <c r="N135" s="64"/>
      <c r="O135" s="74"/>
    </row>
    <row r="136" spans="1:17" ht="30.75" customHeight="1" x14ac:dyDescent="0.3">
      <c r="A136" s="43"/>
      <c r="B136" s="43"/>
      <c r="C136" s="295" t="s">
        <v>121</v>
      </c>
      <c r="D136" s="295"/>
      <c r="E136" s="295"/>
      <c r="F136" s="306">
        <v>102981000</v>
      </c>
      <c r="G136" s="306"/>
      <c r="H136" s="306"/>
      <c r="I136" s="306">
        <v>90416357</v>
      </c>
      <c r="J136" s="306"/>
      <c r="K136" s="46">
        <f t="shared" ref="K136:K139" si="7">F136-I136</f>
        <v>12564643</v>
      </c>
      <c r="M136" s="72"/>
      <c r="N136" s="64"/>
      <c r="O136" s="74"/>
    </row>
    <row r="137" spans="1:17" ht="30" customHeight="1" x14ac:dyDescent="0.3">
      <c r="A137" s="43"/>
      <c r="B137" s="43"/>
      <c r="C137" s="295" t="s">
        <v>122</v>
      </c>
      <c r="D137" s="295"/>
      <c r="E137" s="295"/>
      <c r="F137" s="306">
        <v>7250000</v>
      </c>
      <c r="G137" s="306"/>
      <c r="H137" s="306"/>
      <c r="I137" s="306">
        <v>7250000</v>
      </c>
      <c r="J137" s="306"/>
      <c r="K137" s="46">
        <f t="shared" si="7"/>
        <v>0</v>
      </c>
      <c r="M137" s="72"/>
      <c r="N137" s="64"/>
      <c r="O137" s="75"/>
    </row>
    <row r="138" spans="1:17" ht="31.5" customHeight="1" x14ac:dyDescent="0.3">
      <c r="A138" s="43"/>
      <c r="B138" s="43"/>
      <c r="C138" s="295" t="s">
        <v>123</v>
      </c>
      <c r="D138" s="295"/>
      <c r="E138" s="295"/>
      <c r="F138" s="306">
        <v>54025000</v>
      </c>
      <c r="G138" s="306"/>
      <c r="H138" s="306"/>
      <c r="I138" s="306">
        <v>45905000</v>
      </c>
      <c r="J138" s="306"/>
      <c r="K138" s="46">
        <f t="shared" si="7"/>
        <v>8120000</v>
      </c>
      <c r="M138" s="72"/>
      <c r="N138" s="64"/>
      <c r="O138" s="74"/>
    </row>
    <row r="139" spans="1:17" ht="14.1" customHeight="1" x14ac:dyDescent="0.3">
      <c r="A139" s="43"/>
      <c r="B139" s="43"/>
      <c r="C139" s="291" t="s">
        <v>124</v>
      </c>
      <c r="D139" s="291"/>
      <c r="E139" s="291"/>
      <c r="F139" s="306">
        <v>4212500</v>
      </c>
      <c r="G139" s="306"/>
      <c r="H139" s="306"/>
      <c r="I139" s="306">
        <v>4167500</v>
      </c>
      <c r="J139" s="306"/>
      <c r="K139" s="62">
        <f t="shared" si="7"/>
        <v>45000</v>
      </c>
      <c r="M139" s="72"/>
      <c r="N139" s="64"/>
      <c r="O139" s="76"/>
    </row>
    <row r="140" spans="1:17" ht="13.5" customHeight="1" thickBot="1" x14ac:dyDescent="0.35">
      <c r="A140" s="43"/>
      <c r="B140" s="43"/>
      <c r="C140" s="291"/>
      <c r="D140" s="291"/>
      <c r="E140" s="291"/>
      <c r="F140" s="298">
        <f>SUM(F135:H139)</f>
        <v>645187900</v>
      </c>
      <c r="G140" s="298"/>
      <c r="H140" s="298"/>
      <c r="I140" s="298">
        <f>SUM(I135:J139)</f>
        <v>624185512</v>
      </c>
      <c r="J140" s="298"/>
      <c r="K140" s="60">
        <f>F140-I140</f>
        <v>21002388</v>
      </c>
    </row>
    <row r="141" spans="1:17" ht="13.5" customHeight="1" x14ac:dyDescent="0.3">
      <c r="A141" s="43"/>
      <c r="B141" s="43"/>
      <c r="C141" s="291" t="s">
        <v>125</v>
      </c>
      <c r="D141" s="291"/>
      <c r="E141" s="291"/>
      <c r="F141" s="299"/>
      <c r="G141" s="299"/>
      <c r="H141" s="299"/>
      <c r="I141" s="299"/>
      <c r="J141" s="299"/>
      <c r="K141" s="57"/>
      <c r="M141" s="72"/>
      <c r="N141" s="64"/>
      <c r="O141" s="77"/>
    </row>
    <row r="142" spans="1:17" ht="13.5" customHeight="1" x14ac:dyDescent="0.3">
      <c r="A142" s="43"/>
      <c r="B142" s="43"/>
      <c r="C142" s="291" t="s">
        <v>126</v>
      </c>
      <c r="D142" s="291"/>
      <c r="E142" s="291"/>
      <c r="F142" s="306">
        <v>46968075</v>
      </c>
      <c r="G142" s="306"/>
      <c r="H142" s="306"/>
      <c r="I142" s="306">
        <v>43097797</v>
      </c>
      <c r="J142" s="306"/>
      <c r="K142" s="46">
        <f>F142-I142</f>
        <v>3870278</v>
      </c>
      <c r="M142" s="72"/>
      <c r="N142" s="64"/>
      <c r="O142" s="76"/>
    </row>
    <row r="143" spans="1:17" ht="13.5" customHeight="1" x14ac:dyDescent="0.3">
      <c r="A143" s="43"/>
      <c r="B143" s="43"/>
      <c r="C143" s="291" t="s">
        <v>127</v>
      </c>
      <c r="D143" s="291"/>
      <c r="E143" s="291"/>
      <c r="F143" s="306">
        <v>47364000</v>
      </c>
      <c r="G143" s="306"/>
      <c r="H143" s="306"/>
      <c r="I143" s="306">
        <v>46264000</v>
      </c>
      <c r="J143" s="306"/>
      <c r="K143" s="46">
        <f t="shared" ref="K143:K147" si="8">F143-I143</f>
        <v>1100000</v>
      </c>
      <c r="M143" s="72"/>
      <c r="N143" s="64"/>
      <c r="O143" s="76"/>
    </row>
    <row r="144" spans="1:17" ht="30.75" customHeight="1" x14ac:dyDescent="0.3">
      <c r="A144" s="43"/>
      <c r="B144" s="43"/>
      <c r="C144" s="295" t="s">
        <v>128</v>
      </c>
      <c r="D144" s="295"/>
      <c r="E144" s="295"/>
      <c r="F144" s="306">
        <v>543892650</v>
      </c>
      <c r="G144" s="306"/>
      <c r="H144" s="306"/>
      <c r="I144" s="306">
        <v>517080452</v>
      </c>
      <c r="J144" s="306"/>
      <c r="K144" s="46">
        <f t="shared" si="8"/>
        <v>26812198</v>
      </c>
      <c r="M144" s="72"/>
      <c r="N144" s="64"/>
      <c r="O144" s="74"/>
    </row>
    <row r="145" spans="1:15" ht="13.35" customHeight="1" x14ac:dyDescent="0.3">
      <c r="A145" s="43"/>
      <c r="B145" s="43"/>
      <c r="C145" s="291" t="s">
        <v>129</v>
      </c>
      <c r="D145" s="291"/>
      <c r="E145" s="291"/>
      <c r="F145" s="306">
        <v>79150000</v>
      </c>
      <c r="G145" s="306"/>
      <c r="H145" s="306"/>
      <c r="I145" s="306">
        <v>78997150</v>
      </c>
      <c r="J145" s="306"/>
      <c r="K145" s="46">
        <f t="shared" si="8"/>
        <v>152850</v>
      </c>
      <c r="M145" s="72"/>
      <c r="N145" s="64"/>
      <c r="O145" s="76"/>
    </row>
    <row r="146" spans="1:15" ht="13.35" customHeight="1" x14ac:dyDescent="0.3">
      <c r="A146" s="43"/>
      <c r="B146" s="43"/>
      <c r="C146" s="291" t="s">
        <v>130</v>
      </c>
      <c r="D146" s="291"/>
      <c r="E146" s="291"/>
      <c r="F146" s="306">
        <v>14625000</v>
      </c>
      <c r="G146" s="306"/>
      <c r="H146" s="306"/>
      <c r="I146" s="306">
        <v>14625000</v>
      </c>
      <c r="J146" s="306"/>
      <c r="K146" s="46">
        <f t="shared" si="8"/>
        <v>0</v>
      </c>
      <c r="M146" s="72"/>
      <c r="N146" s="64"/>
      <c r="O146" s="75"/>
    </row>
    <row r="147" spans="1:15" ht="13.35" customHeight="1" x14ac:dyDescent="0.3">
      <c r="A147" s="43"/>
      <c r="B147" s="43"/>
      <c r="C147" s="291" t="s">
        <v>131</v>
      </c>
      <c r="D147" s="291"/>
      <c r="E147" s="43"/>
      <c r="F147" s="307">
        <v>49579000</v>
      </c>
      <c r="G147" s="307"/>
      <c r="H147" s="307"/>
      <c r="I147" s="307">
        <v>41869740</v>
      </c>
      <c r="J147" s="307"/>
      <c r="K147" s="55">
        <f t="shared" si="8"/>
        <v>7709260</v>
      </c>
      <c r="M147" s="72"/>
      <c r="N147" s="64"/>
      <c r="O147" s="75"/>
    </row>
    <row r="148" spans="1:15" ht="13.5" customHeight="1" thickBot="1" x14ac:dyDescent="0.35">
      <c r="A148" s="43"/>
      <c r="B148" s="43"/>
      <c r="C148" s="291"/>
      <c r="D148" s="291"/>
      <c r="E148" s="291"/>
      <c r="F148" s="298">
        <f>SUM(F142:H147)</f>
        <v>781578725</v>
      </c>
      <c r="G148" s="298"/>
      <c r="H148" s="298"/>
      <c r="I148" s="298">
        <f>SUM(I142:J147)</f>
        <v>741934139</v>
      </c>
      <c r="J148" s="298"/>
      <c r="K148" s="60">
        <f>F148-I148</f>
        <v>39644586</v>
      </c>
    </row>
    <row r="149" spans="1:15" ht="13.5" customHeight="1" x14ac:dyDescent="0.3">
      <c r="A149" s="43"/>
      <c r="B149" s="43"/>
      <c r="C149" s="291" t="s">
        <v>132</v>
      </c>
      <c r="D149" s="291"/>
      <c r="E149" s="291"/>
      <c r="F149" s="65"/>
      <c r="G149" s="65"/>
      <c r="H149" s="65"/>
      <c r="I149" s="65"/>
      <c r="J149" s="65"/>
      <c r="K149" s="43"/>
      <c r="M149" s="72"/>
      <c r="N149" s="64"/>
      <c r="O149" s="76"/>
    </row>
    <row r="150" spans="1:15" ht="28.5" customHeight="1" x14ac:dyDescent="0.3">
      <c r="A150" s="43"/>
      <c r="B150" s="43"/>
      <c r="C150" s="295" t="s">
        <v>133</v>
      </c>
      <c r="D150" s="295"/>
      <c r="E150" s="295"/>
      <c r="F150" s="306">
        <v>9770000</v>
      </c>
      <c r="G150" s="306"/>
      <c r="H150" s="306"/>
      <c r="I150" s="306">
        <v>9770000</v>
      </c>
      <c r="J150" s="306"/>
      <c r="K150" s="46">
        <f t="shared" ref="K150:K153" si="9">F150-I150</f>
        <v>0</v>
      </c>
      <c r="M150" s="72"/>
      <c r="N150" s="64"/>
      <c r="O150" s="76"/>
    </row>
    <row r="151" spans="1:15" ht="13.35" customHeight="1" x14ac:dyDescent="0.3">
      <c r="A151" s="43"/>
      <c r="B151" s="43"/>
      <c r="C151" s="291" t="s">
        <v>134</v>
      </c>
      <c r="D151" s="291"/>
      <c r="E151" s="291"/>
      <c r="F151" s="306">
        <v>41524400</v>
      </c>
      <c r="G151" s="306"/>
      <c r="H151" s="306"/>
      <c r="I151" s="306">
        <v>41524400</v>
      </c>
      <c r="J151" s="306"/>
      <c r="K151" s="46">
        <f t="shared" si="9"/>
        <v>0</v>
      </c>
      <c r="M151" s="72"/>
      <c r="N151" s="64"/>
      <c r="O151" s="75"/>
    </row>
    <row r="152" spans="1:15" ht="13.5" customHeight="1" x14ac:dyDescent="0.3">
      <c r="A152" s="43"/>
      <c r="B152" s="43"/>
      <c r="C152" s="291" t="s">
        <v>135</v>
      </c>
      <c r="D152" s="291"/>
      <c r="E152" s="291"/>
      <c r="F152" s="306">
        <v>12350124</v>
      </c>
      <c r="G152" s="306"/>
      <c r="H152" s="306"/>
      <c r="I152" s="306">
        <v>1550000</v>
      </c>
      <c r="J152" s="306"/>
      <c r="K152" s="46">
        <f t="shared" si="9"/>
        <v>10800124</v>
      </c>
      <c r="M152" s="72"/>
      <c r="N152" s="64"/>
      <c r="O152" s="75"/>
    </row>
    <row r="153" spans="1:15" ht="13.5" customHeight="1" x14ac:dyDescent="0.3">
      <c r="A153" s="43"/>
      <c r="B153" s="43"/>
      <c r="C153" s="291" t="s">
        <v>136</v>
      </c>
      <c r="D153" s="291"/>
      <c r="E153" s="291"/>
      <c r="F153" s="306">
        <v>33090000</v>
      </c>
      <c r="G153" s="306"/>
      <c r="H153" s="306"/>
      <c r="I153" s="306">
        <v>31540000</v>
      </c>
      <c r="J153" s="306"/>
      <c r="K153" s="62">
        <f t="shared" si="9"/>
        <v>1550000</v>
      </c>
      <c r="M153" s="72"/>
      <c r="N153" s="64"/>
      <c r="O153" s="76"/>
    </row>
    <row r="154" spans="1:15" ht="13.5" customHeight="1" thickBot="1" x14ac:dyDescent="0.35">
      <c r="A154" s="43"/>
      <c r="B154" s="43"/>
      <c r="C154" s="291"/>
      <c r="D154" s="291"/>
      <c r="E154" s="291"/>
      <c r="F154" s="298">
        <f>SUM(F150:H153)</f>
        <v>96734524</v>
      </c>
      <c r="G154" s="298"/>
      <c r="H154" s="298"/>
      <c r="I154" s="298">
        <f>SUM(I150:J153)</f>
        <v>84384400</v>
      </c>
      <c r="J154" s="298"/>
      <c r="K154" s="60">
        <f>F154-I154</f>
        <v>12350124</v>
      </c>
    </row>
    <row r="155" spans="1:15" ht="13.5" customHeight="1" x14ac:dyDescent="0.3">
      <c r="A155" s="43"/>
      <c r="B155" s="43"/>
      <c r="C155" s="291" t="s">
        <v>22</v>
      </c>
      <c r="D155" s="291"/>
      <c r="E155" s="291"/>
      <c r="F155" s="57"/>
      <c r="G155" s="57"/>
      <c r="H155" s="57"/>
      <c r="I155" s="57"/>
      <c r="J155" s="57"/>
      <c r="K155" s="57"/>
      <c r="M155" s="72"/>
      <c r="N155" s="64"/>
      <c r="O155" s="75"/>
    </row>
    <row r="156" spans="1:15" ht="13.5" customHeight="1" x14ac:dyDescent="0.3">
      <c r="A156" s="43"/>
      <c r="B156" s="43"/>
      <c r="C156" s="291" t="s">
        <v>137</v>
      </c>
      <c r="D156" s="291"/>
      <c r="E156" s="291"/>
      <c r="F156" s="299">
        <v>26575000</v>
      </c>
      <c r="G156" s="299"/>
      <c r="H156" s="299"/>
      <c r="I156" s="299">
        <v>24208425</v>
      </c>
      <c r="J156" s="299"/>
      <c r="K156" s="57">
        <f>F156-I156</f>
        <v>2366575</v>
      </c>
      <c r="M156" s="72"/>
      <c r="N156" s="64"/>
      <c r="O156" s="75"/>
    </row>
    <row r="157" spans="1:15" ht="13.5" customHeight="1" x14ac:dyDescent="0.3">
      <c r="A157" s="43"/>
      <c r="B157" s="43"/>
      <c r="C157" s="291" t="s">
        <v>138</v>
      </c>
      <c r="D157" s="291"/>
      <c r="E157" s="291"/>
      <c r="F157" s="299">
        <v>9225000</v>
      </c>
      <c r="G157" s="299"/>
      <c r="H157" s="299"/>
      <c r="I157" s="299">
        <v>0</v>
      </c>
      <c r="J157" s="299"/>
      <c r="K157" s="57">
        <f t="shared" ref="K157:K160" si="10">F157-I157</f>
        <v>9225000</v>
      </c>
      <c r="M157" s="72"/>
      <c r="N157" s="64"/>
      <c r="O157" s="75"/>
    </row>
    <row r="158" spans="1:15" ht="13.35" customHeight="1" x14ac:dyDescent="0.3">
      <c r="A158" s="43"/>
      <c r="B158" s="43"/>
      <c r="C158" s="291" t="s">
        <v>139</v>
      </c>
      <c r="D158" s="291"/>
      <c r="E158" s="291"/>
      <c r="F158" s="306">
        <v>2450000</v>
      </c>
      <c r="G158" s="306"/>
      <c r="H158" s="306"/>
      <c r="I158" s="306">
        <v>0</v>
      </c>
      <c r="J158" s="306"/>
      <c r="K158" s="57">
        <f t="shared" si="10"/>
        <v>2450000</v>
      </c>
      <c r="M158" s="72"/>
      <c r="N158" s="64"/>
      <c r="O158" s="75"/>
    </row>
    <row r="159" spans="1:15" ht="25.35" customHeight="1" x14ac:dyDescent="0.3">
      <c r="A159" s="43"/>
      <c r="B159" s="43"/>
      <c r="C159" s="291" t="s">
        <v>140</v>
      </c>
      <c r="D159" s="291"/>
      <c r="E159" s="291"/>
      <c r="F159" s="306">
        <v>12175000</v>
      </c>
      <c r="G159" s="306"/>
      <c r="H159" s="306"/>
      <c r="I159" s="306">
        <v>12109975</v>
      </c>
      <c r="J159" s="306"/>
      <c r="K159" s="57">
        <f t="shared" si="10"/>
        <v>65025</v>
      </c>
      <c r="M159" s="72"/>
      <c r="N159" s="64"/>
      <c r="O159" s="75"/>
    </row>
    <row r="160" spans="1:15" ht="31.5" customHeight="1" x14ac:dyDescent="0.3">
      <c r="A160" s="43"/>
      <c r="B160" s="43"/>
      <c r="C160" s="295" t="s">
        <v>141</v>
      </c>
      <c r="D160" s="295"/>
      <c r="E160" s="295"/>
      <c r="F160" s="306">
        <v>12254900</v>
      </c>
      <c r="G160" s="306"/>
      <c r="H160" s="306"/>
      <c r="I160" s="306">
        <v>12254100</v>
      </c>
      <c r="J160" s="306"/>
      <c r="K160" s="57">
        <f t="shared" si="10"/>
        <v>800</v>
      </c>
      <c r="M160" s="72"/>
      <c r="N160" s="64"/>
      <c r="O160" s="75"/>
    </row>
    <row r="161" spans="1:16" ht="13.5" customHeight="1" thickBot="1" x14ac:dyDescent="0.35">
      <c r="A161" s="43"/>
      <c r="B161" s="43"/>
      <c r="C161" s="291"/>
      <c r="D161" s="291"/>
      <c r="E161" s="291"/>
      <c r="F161" s="298">
        <f>SUM(F156:H160)</f>
        <v>62679900</v>
      </c>
      <c r="G161" s="298"/>
      <c r="H161" s="298"/>
      <c r="I161" s="298">
        <f>SUM(I156:J160)</f>
        <v>48572500</v>
      </c>
      <c r="J161" s="298"/>
      <c r="K161" s="60">
        <f>F161-I161</f>
        <v>14107400</v>
      </c>
      <c r="M161" s="72"/>
      <c r="N161" s="64"/>
      <c r="O161" s="75"/>
    </row>
    <row r="162" spans="1:16" ht="29.25" customHeight="1" x14ac:dyDescent="0.3">
      <c r="A162" s="43"/>
      <c r="B162" s="43"/>
      <c r="C162" s="295" t="s">
        <v>142</v>
      </c>
      <c r="D162" s="295"/>
      <c r="E162" s="295"/>
      <c r="F162" s="299"/>
      <c r="G162" s="299"/>
      <c r="H162" s="299"/>
      <c r="I162" s="299"/>
      <c r="J162" s="299"/>
      <c r="K162" s="57"/>
      <c r="M162" s="72"/>
      <c r="N162" s="64"/>
      <c r="O162" s="75"/>
    </row>
    <row r="163" spans="1:16" ht="13.5" customHeight="1" x14ac:dyDescent="0.3">
      <c r="A163" s="43"/>
      <c r="B163" s="43"/>
      <c r="C163" s="291" t="s">
        <v>143</v>
      </c>
      <c r="D163" s="291"/>
      <c r="E163" s="291"/>
      <c r="F163" s="304">
        <v>0</v>
      </c>
      <c r="G163" s="304"/>
      <c r="H163" s="304"/>
      <c r="I163" s="304">
        <v>0</v>
      </c>
      <c r="J163" s="304"/>
      <c r="K163" s="78">
        <f>F163-I163</f>
        <v>0</v>
      </c>
    </row>
    <row r="164" spans="1:16" ht="13.5" customHeight="1" x14ac:dyDescent="0.3">
      <c r="A164" s="43"/>
      <c r="B164" s="43"/>
      <c r="C164" s="291" t="s">
        <v>144</v>
      </c>
      <c r="D164" s="291"/>
      <c r="E164" s="291"/>
      <c r="F164" s="79"/>
      <c r="G164" s="79"/>
      <c r="H164" s="79"/>
      <c r="I164" s="304">
        <v>0</v>
      </c>
      <c r="J164" s="304"/>
      <c r="K164" s="78">
        <v>0</v>
      </c>
    </row>
    <row r="165" spans="1:16" ht="13.5" customHeight="1" thickBot="1" x14ac:dyDescent="0.35">
      <c r="A165" s="43"/>
      <c r="B165" s="43"/>
      <c r="C165" s="291"/>
      <c r="D165" s="291"/>
      <c r="E165" s="291"/>
      <c r="F165" s="305">
        <f>SUM(F163:H163)</f>
        <v>0</v>
      </c>
      <c r="G165" s="305"/>
      <c r="H165" s="305"/>
      <c r="I165" s="305">
        <f>SUM(I163:J164)</f>
        <v>0</v>
      </c>
      <c r="J165" s="305"/>
      <c r="K165" s="80">
        <f>F165-I165</f>
        <v>0</v>
      </c>
    </row>
    <row r="166" spans="1:16" ht="13.5" customHeight="1" x14ac:dyDescent="0.3">
      <c r="A166" s="43"/>
      <c r="B166" s="43"/>
      <c r="C166" s="291"/>
      <c r="D166" s="291"/>
      <c r="E166" s="291"/>
      <c r="F166" s="291"/>
      <c r="G166" s="291"/>
      <c r="H166" s="291"/>
      <c r="I166" s="291"/>
      <c r="J166" s="291"/>
      <c r="K166" s="43"/>
    </row>
    <row r="167" spans="1:16" ht="30" customHeight="1" x14ac:dyDescent="0.3">
      <c r="A167" s="43"/>
      <c r="B167" s="43">
        <v>16</v>
      </c>
      <c r="C167" s="295" t="s">
        <v>145</v>
      </c>
      <c r="D167" s="295"/>
      <c r="E167" s="295"/>
      <c r="F167" s="295"/>
      <c r="G167" s="295"/>
      <c r="H167" s="295"/>
      <c r="I167" s="295"/>
      <c r="J167" s="295"/>
      <c r="K167" s="295"/>
    </row>
    <row r="168" spans="1:16" ht="25.35" customHeight="1" thickBot="1" x14ac:dyDescent="0.35">
      <c r="A168" s="43"/>
      <c r="B168" s="43"/>
      <c r="C168" s="291"/>
      <c r="D168" s="291"/>
      <c r="E168" s="291"/>
      <c r="F168" s="303" t="s">
        <v>53</v>
      </c>
      <c r="G168" s="303"/>
      <c r="H168" s="303"/>
      <c r="I168" s="303" t="s">
        <v>54</v>
      </c>
      <c r="J168" s="303"/>
      <c r="K168" s="63" t="s">
        <v>55</v>
      </c>
      <c r="L168" s="68"/>
      <c r="M168" s="64"/>
      <c r="N168" s="64"/>
      <c r="O168" s="64"/>
      <c r="P168" s="81"/>
    </row>
    <row r="169" spans="1:16" ht="13.35" customHeight="1" x14ac:dyDescent="0.3">
      <c r="A169" s="43"/>
      <c r="B169" s="43"/>
      <c r="C169" s="291" t="s">
        <v>146</v>
      </c>
      <c r="D169" s="291"/>
      <c r="E169" s="291"/>
      <c r="F169" s="301">
        <v>98713599</v>
      </c>
      <c r="G169" s="301"/>
      <c r="H169" s="301"/>
      <c r="I169" s="301">
        <v>98713599</v>
      </c>
      <c r="J169" s="301"/>
      <c r="K169" s="46">
        <f t="shared" ref="K169:K171" si="11">F169-I169</f>
        <v>0</v>
      </c>
      <c r="L169" s="82"/>
      <c r="M169" s="64"/>
      <c r="N169" s="64"/>
      <c r="O169" s="64"/>
      <c r="P169" s="83"/>
    </row>
    <row r="170" spans="1:16" ht="13.5" customHeight="1" x14ac:dyDescent="0.3">
      <c r="A170" s="43"/>
      <c r="B170" s="43"/>
      <c r="C170" s="291" t="s">
        <v>147</v>
      </c>
      <c r="D170" s="291"/>
      <c r="E170" s="291"/>
      <c r="F170" s="300">
        <v>0</v>
      </c>
      <c r="G170" s="300"/>
      <c r="H170" s="300"/>
      <c r="I170" s="300">
        <v>0</v>
      </c>
      <c r="J170" s="300"/>
      <c r="K170" s="62">
        <f t="shared" si="11"/>
        <v>0</v>
      </c>
      <c r="L170" s="82"/>
      <c r="M170" s="64"/>
      <c r="N170" s="64"/>
      <c r="O170" s="64"/>
      <c r="P170" s="83"/>
    </row>
    <row r="171" spans="1:16" ht="19.5" customHeight="1" thickBot="1" x14ac:dyDescent="0.35">
      <c r="A171" s="43"/>
      <c r="B171" s="43"/>
      <c r="C171" s="291"/>
      <c r="D171" s="291"/>
      <c r="E171" s="291"/>
      <c r="F171" s="302">
        <f>F169-F170</f>
        <v>98713599</v>
      </c>
      <c r="G171" s="302"/>
      <c r="H171" s="302"/>
      <c r="I171" s="302">
        <f>I169-I170</f>
        <v>98713599</v>
      </c>
      <c r="J171" s="302"/>
      <c r="K171" s="62">
        <f t="shared" si="11"/>
        <v>0</v>
      </c>
      <c r="L171" s="82"/>
      <c r="M171" s="64"/>
      <c r="N171" s="64"/>
      <c r="O171" s="64"/>
      <c r="P171" s="84"/>
    </row>
    <row r="172" spans="1:16" ht="13.5" customHeight="1" x14ac:dyDescent="0.3">
      <c r="A172" s="43"/>
      <c r="B172" s="43"/>
      <c r="C172" s="291" t="s">
        <v>148</v>
      </c>
      <c r="D172" s="291"/>
      <c r="E172" s="291"/>
      <c r="F172" s="299"/>
      <c r="G172" s="299"/>
      <c r="H172" s="299"/>
      <c r="I172" s="299"/>
      <c r="J172" s="299"/>
      <c r="K172" s="57"/>
      <c r="L172" s="82"/>
      <c r="M172" s="64"/>
      <c r="N172" s="64"/>
      <c r="O172" s="64"/>
      <c r="P172" s="84"/>
    </row>
    <row r="173" spans="1:16" ht="13.5" customHeight="1" x14ac:dyDescent="0.3">
      <c r="A173" s="43"/>
      <c r="B173" s="43"/>
      <c r="C173" s="291" t="s">
        <v>149</v>
      </c>
      <c r="D173" s="291"/>
      <c r="E173" s="291"/>
      <c r="F173" s="301">
        <v>98713599</v>
      </c>
      <c r="G173" s="301"/>
      <c r="H173" s="301"/>
      <c r="I173" s="301">
        <v>98713599</v>
      </c>
      <c r="J173" s="301"/>
      <c r="K173" s="46">
        <f t="shared" ref="K173:K175" si="12">F173-I173</f>
        <v>0</v>
      </c>
      <c r="L173" s="68"/>
      <c r="M173" s="64"/>
      <c r="N173" s="64"/>
      <c r="O173" s="64"/>
      <c r="P173" s="85"/>
    </row>
    <row r="174" spans="1:16" ht="13.5" customHeight="1" x14ac:dyDescent="0.3">
      <c r="A174" s="43"/>
      <c r="B174" s="43"/>
      <c r="C174" s="291" t="s">
        <v>150</v>
      </c>
      <c r="D174" s="291"/>
      <c r="E174" s="291"/>
      <c r="F174" s="301">
        <v>0</v>
      </c>
      <c r="G174" s="301"/>
      <c r="H174" s="301"/>
      <c r="I174" s="301">
        <v>0</v>
      </c>
      <c r="J174" s="301"/>
      <c r="K174" s="46">
        <f t="shared" si="12"/>
        <v>0</v>
      </c>
      <c r="L174" s="82"/>
      <c r="M174" s="64"/>
      <c r="N174" s="64"/>
      <c r="O174" s="64"/>
      <c r="P174" s="86"/>
    </row>
    <row r="175" spans="1:16" ht="25.15" customHeight="1" x14ac:dyDescent="0.3">
      <c r="A175" s="43"/>
      <c r="B175" s="43"/>
      <c r="C175" s="291" t="s">
        <v>151</v>
      </c>
      <c r="D175" s="291"/>
      <c r="E175" s="291"/>
      <c r="F175" s="300">
        <v>0</v>
      </c>
      <c r="G175" s="300"/>
      <c r="H175" s="300"/>
      <c r="I175" s="300">
        <v>0</v>
      </c>
      <c r="J175" s="300"/>
      <c r="K175" s="62">
        <f t="shared" si="12"/>
        <v>0</v>
      </c>
      <c r="L175" s="82"/>
      <c r="M175" s="64"/>
      <c r="N175" s="64"/>
      <c r="O175" s="64"/>
      <c r="P175" s="86"/>
    </row>
    <row r="176" spans="1:16" ht="13.5" customHeight="1" thickBot="1" x14ac:dyDescent="0.35">
      <c r="A176" s="43"/>
      <c r="B176" s="43"/>
      <c r="C176" s="291"/>
      <c r="D176" s="291"/>
      <c r="E176" s="291"/>
      <c r="F176" s="298">
        <f>SUM(F173:H175)</f>
        <v>98713599</v>
      </c>
      <c r="G176" s="298"/>
      <c r="H176" s="298"/>
      <c r="I176" s="298">
        <f>SUM(I173:J175)</f>
        <v>98713599</v>
      </c>
      <c r="J176" s="298"/>
      <c r="K176" s="60">
        <f>F176-I176</f>
        <v>0</v>
      </c>
      <c r="L176" s="68"/>
      <c r="M176" s="64"/>
      <c r="N176" s="64"/>
      <c r="O176" s="64"/>
      <c r="P176" s="81"/>
    </row>
    <row r="177" spans="1:15" ht="13.5" customHeight="1" x14ac:dyDescent="0.3">
      <c r="A177" s="43"/>
      <c r="B177" s="43"/>
      <c r="C177" s="291" t="s">
        <v>152</v>
      </c>
      <c r="D177" s="291"/>
      <c r="E177" s="291"/>
      <c r="F177" s="299"/>
      <c r="G177" s="299"/>
      <c r="H177" s="299"/>
      <c r="I177" s="299"/>
      <c r="J177" s="299"/>
      <c r="K177" s="57"/>
    </row>
    <row r="178" spans="1:15" ht="13.5" customHeight="1" x14ac:dyDescent="0.3">
      <c r="A178" s="43"/>
      <c r="B178" s="43"/>
      <c r="C178" s="291" t="s">
        <v>153</v>
      </c>
      <c r="D178" s="291"/>
      <c r="E178" s="291"/>
      <c r="F178" s="300">
        <v>0</v>
      </c>
      <c r="G178" s="300"/>
      <c r="H178" s="300"/>
      <c r="I178" s="300">
        <v>0</v>
      </c>
      <c r="J178" s="300"/>
      <c r="K178" s="62">
        <f t="shared" ref="K178:K179" si="13">F178-I178</f>
        <v>0</v>
      </c>
    </row>
    <row r="179" spans="1:15" ht="13.35" customHeight="1" thickBot="1" x14ac:dyDescent="0.35">
      <c r="A179" s="43"/>
      <c r="B179" s="43"/>
      <c r="C179" s="291"/>
      <c r="D179" s="291"/>
      <c r="E179" s="291"/>
      <c r="F179" s="298">
        <f>F178</f>
        <v>0</v>
      </c>
      <c r="G179" s="298"/>
      <c r="H179" s="298"/>
      <c r="I179" s="298">
        <f>I178</f>
        <v>0</v>
      </c>
      <c r="J179" s="298"/>
      <c r="K179" s="61">
        <f t="shared" si="13"/>
        <v>0</v>
      </c>
    </row>
    <row r="180" spans="1:15" ht="33" customHeight="1" thickBot="1" x14ac:dyDescent="0.35">
      <c r="A180" s="43"/>
      <c r="B180" s="43">
        <v>17</v>
      </c>
      <c r="C180" s="295" t="s">
        <v>154</v>
      </c>
      <c r="D180" s="295"/>
      <c r="E180" s="295"/>
      <c r="F180" s="295"/>
      <c r="G180" s="295"/>
      <c r="H180" s="295"/>
      <c r="I180" s="295"/>
      <c r="J180" s="295"/>
      <c r="K180" s="295"/>
    </row>
    <row r="181" spans="1:15" ht="36" customHeight="1" thickBot="1" x14ac:dyDescent="0.35">
      <c r="A181" s="43"/>
      <c r="B181" s="43"/>
      <c r="C181" s="291"/>
      <c r="D181" s="291"/>
      <c r="E181" s="291"/>
      <c r="F181" s="293">
        <v>2018</v>
      </c>
      <c r="G181" s="293"/>
      <c r="H181" s="293"/>
      <c r="I181" s="293">
        <v>2019</v>
      </c>
      <c r="J181" s="293"/>
      <c r="K181" s="87" t="s">
        <v>155</v>
      </c>
      <c r="M181" s="88" t="s">
        <v>156</v>
      </c>
      <c r="N181" s="89" t="s">
        <v>157</v>
      </c>
      <c r="O181" s="90" t="s">
        <v>158</v>
      </c>
    </row>
    <row r="182" spans="1:15" ht="13.5" customHeight="1" x14ac:dyDescent="0.3">
      <c r="A182" s="43"/>
      <c r="B182" s="43"/>
      <c r="C182" s="291" t="s">
        <v>159</v>
      </c>
      <c r="D182" s="291"/>
      <c r="E182" s="291"/>
      <c r="F182" s="296">
        <v>0</v>
      </c>
      <c r="G182" s="296"/>
      <c r="H182" s="296"/>
      <c r="I182" s="296">
        <v>0</v>
      </c>
      <c r="J182" s="296"/>
      <c r="K182" s="67">
        <f>F182-I182</f>
        <v>0</v>
      </c>
      <c r="M182" s="91" t="s">
        <v>160</v>
      </c>
      <c r="N182" s="92">
        <v>3750000</v>
      </c>
      <c r="O182" s="93"/>
    </row>
    <row r="183" spans="1:15" ht="13.5" customHeight="1" x14ac:dyDescent="0.3">
      <c r="A183" s="43"/>
      <c r="B183" s="43"/>
      <c r="C183" s="291" t="s">
        <v>161</v>
      </c>
      <c r="D183" s="291"/>
      <c r="E183" s="291"/>
      <c r="F183" s="296">
        <v>193400000</v>
      </c>
      <c r="G183" s="296"/>
      <c r="H183" s="296"/>
      <c r="I183" s="296">
        <v>291615000</v>
      </c>
      <c r="J183" s="296"/>
      <c r="K183" s="67">
        <f>I183-F183</f>
        <v>98215000</v>
      </c>
      <c r="M183" s="91" t="s">
        <v>162</v>
      </c>
      <c r="N183" s="92">
        <v>1610000</v>
      </c>
      <c r="O183" s="93"/>
    </row>
    <row r="184" spans="1:15" ht="13.5" customHeight="1" x14ac:dyDescent="0.3">
      <c r="A184" s="43"/>
      <c r="B184" s="43"/>
      <c r="C184" s="291" t="s">
        <v>163</v>
      </c>
      <c r="D184" s="291"/>
      <c r="E184" s="291"/>
      <c r="F184" s="296">
        <v>1554307860</v>
      </c>
      <c r="G184" s="296"/>
      <c r="H184" s="296"/>
      <c r="I184" s="296">
        <v>1682418157</v>
      </c>
      <c r="J184" s="296"/>
      <c r="K184" s="67">
        <f t="shared" ref="K184:K187" si="14">I184-F184</f>
        <v>128110297</v>
      </c>
      <c r="M184" s="94" t="s">
        <v>164</v>
      </c>
      <c r="N184" s="92">
        <v>2200000</v>
      </c>
      <c r="O184" s="95"/>
    </row>
    <row r="185" spans="1:15" ht="13.5" customHeight="1" x14ac:dyDescent="0.3">
      <c r="A185" s="43"/>
      <c r="B185" s="43"/>
      <c r="C185" s="291" t="s">
        <v>165</v>
      </c>
      <c r="D185" s="291"/>
      <c r="E185" s="291"/>
      <c r="F185" s="297">
        <v>3675346783</v>
      </c>
      <c r="G185" s="297"/>
      <c r="H185" s="297"/>
      <c r="I185" s="297">
        <v>4207515464</v>
      </c>
      <c r="J185" s="297"/>
      <c r="K185" s="67">
        <f t="shared" si="14"/>
        <v>532168681</v>
      </c>
      <c r="M185" s="96"/>
      <c r="N185" s="42"/>
      <c r="O185" s="95"/>
    </row>
    <row r="186" spans="1:15" ht="13.35" customHeight="1" x14ac:dyDescent="0.3">
      <c r="A186" s="43"/>
      <c r="B186" s="43"/>
      <c r="C186" s="291" t="s">
        <v>166</v>
      </c>
      <c r="D186" s="291"/>
      <c r="E186" s="291"/>
      <c r="F186" s="296">
        <v>0</v>
      </c>
      <c r="G186" s="296"/>
      <c r="H186" s="296"/>
      <c r="I186" s="296">
        <v>65034100</v>
      </c>
      <c r="J186" s="296"/>
      <c r="K186" s="67">
        <f t="shared" si="14"/>
        <v>65034100</v>
      </c>
      <c r="M186" s="97" t="s">
        <v>167</v>
      </c>
      <c r="N186" s="98"/>
      <c r="O186" s="99">
        <v>135000000</v>
      </c>
    </row>
    <row r="187" spans="1:15" ht="13.5" customHeight="1" thickBot="1" x14ac:dyDescent="0.35">
      <c r="A187" s="43"/>
      <c r="B187" s="43"/>
      <c r="C187" s="291" t="s">
        <v>168</v>
      </c>
      <c r="D187" s="291"/>
      <c r="E187" s="291"/>
      <c r="F187" s="296">
        <v>0</v>
      </c>
      <c r="G187" s="296"/>
      <c r="H187" s="296"/>
      <c r="I187" s="296">
        <v>0</v>
      </c>
      <c r="J187" s="296"/>
      <c r="K187" s="67">
        <f t="shared" si="14"/>
        <v>0</v>
      </c>
      <c r="M187" s="96"/>
      <c r="N187" s="42"/>
      <c r="O187" s="95"/>
    </row>
    <row r="188" spans="1:15" ht="13.5" customHeight="1" thickBot="1" x14ac:dyDescent="0.35">
      <c r="A188" s="43"/>
      <c r="B188" s="43"/>
      <c r="C188" s="291"/>
      <c r="D188" s="291"/>
      <c r="E188" s="291"/>
      <c r="F188" s="294">
        <f>SUM(F182:H187)</f>
        <v>5423054643</v>
      </c>
      <c r="G188" s="294"/>
      <c r="H188" s="294"/>
      <c r="I188" s="294">
        <f>SUM(I182:J187)</f>
        <v>6246582721</v>
      </c>
      <c r="J188" s="294"/>
      <c r="K188" s="100">
        <f>I188-F188</f>
        <v>823528078</v>
      </c>
      <c r="M188" s="101">
        <v>899419971</v>
      </c>
      <c r="N188" s="102"/>
      <c r="O188" s="103"/>
    </row>
    <row r="189" spans="1:15" ht="13.5" customHeight="1" x14ac:dyDescent="0.3">
      <c r="A189" s="43"/>
      <c r="B189" s="43"/>
      <c r="C189" s="43"/>
      <c r="D189" s="43"/>
      <c r="E189" s="43"/>
      <c r="F189" s="67"/>
      <c r="G189" s="67"/>
      <c r="H189" s="67"/>
      <c r="I189" s="67"/>
      <c r="J189" s="67"/>
      <c r="K189" s="67"/>
      <c r="M189" s="104"/>
      <c r="N189" s="42"/>
      <c r="O189" s="42"/>
    </row>
    <row r="190" spans="1:15" ht="13.5" customHeight="1" x14ac:dyDescent="0.3">
      <c r="A190" s="43"/>
      <c r="B190" s="43"/>
      <c r="C190" s="43" t="s">
        <v>169</v>
      </c>
      <c r="D190" s="43"/>
      <c r="E190" s="43"/>
      <c r="F190" s="67"/>
      <c r="G190" s="67"/>
      <c r="H190" s="67"/>
      <c r="I190" s="67"/>
      <c r="J190" s="67"/>
      <c r="K190" s="67"/>
      <c r="M190" s="104"/>
      <c r="N190" s="42"/>
      <c r="O190" s="42"/>
    </row>
    <row r="191" spans="1:15" ht="42" customHeight="1" x14ac:dyDescent="0.3">
      <c r="A191" s="43"/>
      <c r="B191" s="43"/>
      <c r="C191" s="105" t="s">
        <v>45</v>
      </c>
      <c r="D191" s="295" t="s">
        <v>170</v>
      </c>
      <c r="E191" s="295"/>
      <c r="F191" s="295"/>
      <c r="G191" s="295"/>
      <c r="H191" s="295"/>
      <c r="I191" s="295"/>
      <c r="J191" s="295"/>
      <c r="K191" s="295"/>
      <c r="M191" s="104"/>
      <c r="N191" s="42"/>
      <c r="O191" s="42"/>
    </row>
    <row r="192" spans="1:15" ht="48" customHeight="1" x14ac:dyDescent="0.3">
      <c r="A192" s="43"/>
      <c r="B192" s="43"/>
      <c r="C192" s="105" t="s">
        <v>171</v>
      </c>
      <c r="D192" s="295" t="s">
        <v>172</v>
      </c>
      <c r="E192" s="295"/>
      <c r="F192" s="295"/>
      <c r="G192" s="295"/>
      <c r="H192" s="295"/>
      <c r="I192" s="295"/>
      <c r="J192" s="295"/>
      <c r="K192" s="295"/>
      <c r="M192" s="104"/>
      <c r="N192" s="42"/>
      <c r="O192" s="42"/>
    </row>
    <row r="193" spans="1:15" ht="45.75" customHeight="1" x14ac:dyDescent="0.3">
      <c r="A193" s="43"/>
      <c r="B193" s="43"/>
      <c r="C193" s="105" t="s">
        <v>45</v>
      </c>
      <c r="D193" s="295" t="s">
        <v>173</v>
      </c>
      <c r="E193" s="295"/>
      <c r="F193" s="295"/>
      <c r="G193" s="295"/>
      <c r="H193" s="295"/>
      <c r="I193" s="295"/>
      <c r="J193" s="295"/>
      <c r="K193" s="295"/>
      <c r="M193" s="104"/>
      <c r="N193" s="42"/>
      <c r="O193" s="42"/>
    </row>
    <row r="194" spans="1:15" ht="34.5" customHeight="1" x14ac:dyDescent="0.3">
      <c r="A194" s="43"/>
      <c r="B194" s="43"/>
      <c r="C194" s="105" t="s">
        <v>45</v>
      </c>
      <c r="D194" s="295" t="s">
        <v>174</v>
      </c>
      <c r="E194" s="295"/>
      <c r="F194" s="295"/>
      <c r="G194" s="295"/>
      <c r="H194" s="295"/>
      <c r="I194" s="295"/>
      <c r="J194" s="295"/>
      <c r="K194" s="295"/>
      <c r="M194" s="104"/>
      <c r="N194" s="42"/>
      <c r="O194" s="42"/>
    </row>
    <row r="195" spans="1:15" ht="13.5" customHeight="1" x14ac:dyDescent="0.3">
      <c r="A195" s="43"/>
      <c r="B195" s="43"/>
      <c r="C195" s="43"/>
      <c r="D195" s="43"/>
      <c r="E195" s="43"/>
      <c r="F195" s="67"/>
      <c r="G195" s="67"/>
      <c r="H195" s="67"/>
      <c r="I195" s="67"/>
      <c r="J195" s="67"/>
      <c r="K195" s="67"/>
      <c r="M195" s="104"/>
      <c r="N195" s="42"/>
      <c r="O195" s="42"/>
    </row>
    <row r="196" spans="1:15" ht="31.5" customHeight="1" x14ac:dyDescent="0.3">
      <c r="A196" s="43"/>
      <c r="B196" s="43"/>
      <c r="C196" s="295" t="s">
        <v>175</v>
      </c>
      <c r="D196" s="295"/>
      <c r="E196" s="295"/>
      <c r="F196" s="295"/>
      <c r="G196" s="295"/>
      <c r="H196" s="295"/>
      <c r="I196" s="295"/>
      <c r="J196" s="295"/>
      <c r="K196" s="295"/>
    </row>
    <row r="197" spans="1:15" ht="13.5" customHeight="1" x14ac:dyDescent="0.3">
      <c r="A197" s="43"/>
      <c r="B197" s="43"/>
      <c r="C197" s="291"/>
      <c r="D197" s="291"/>
      <c r="E197" s="291"/>
      <c r="F197" s="291"/>
      <c r="G197" s="291"/>
      <c r="H197" s="291"/>
      <c r="I197" s="291"/>
      <c r="J197" s="291"/>
      <c r="K197" s="43"/>
      <c r="M197" s="41">
        <v>539831992</v>
      </c>
    </row>
    <row r="198" spans="1:15" ht="30" customHeight="1" x14ac:dyDescent="0.3">
      <c r="A198" s="43"/>
      <c r="B198" s="43">
        <v>18</v>
      </c>
      <c r="C198" s="295" t="s">
        <v>176</v>
      </c>
      <c r="D198" s="295"/>
      <c r="E198" s="295"/>
      <c r="F198" s="295"/>
      <c r="G198" s="295"/>
      <c r="H198" s="295"/>
      <c r="I198" s="295"/>
      <c r="J198" s="295"/>
      <c r="K198" s="295"/>
    </row>
    <row r="199" spans="1:15" ht="48.75" customHeight="1" thickBot="1" x14ac:dyDescent="0.35">
      <c r="A199" s="43"/>
      <c r="B199" s="43"/>
      <c r="C199" s="291"/>
      <c r="D199" s="291"/>
      <c r="E199" s="291"/>
      <c r="F199" s="293">
        <v>2018</v>
      </c>
      <c r="G199" s="293"/>
      <c r="H199" s="293"/>
      <c r="I199" s="293">
        <v>2019</v>
      </c>
      <c r="J199" s="293"/>
      <c r="K199" s="87" t="s">
        <v>177</v>
      </c>
    </row>
    <row r="200" spans="1:15" ht="13.5" customHeight="1" x14ac:dyDescent="0.3">
      <c r="A200" s="43"/>
      <c r="B200" s="43"/>
      <c r="C200" s="291" t="s">
        <v>178</v>
      </c>
      <c r="D200" s="291"/>
      <c r="E200" s="291"/>
      <c r="F200" s="294">
        <v>441500000</v>
      </c>
      <c r="G200" s="294"/>
      <c r="H200" s="294"/>
      <c r="I200" s="294">
        <v>441500000</v>
      </c>
      <c r="J200" s="294"/>
      <c r="K200" s="100">
        <f>I200-F200</f>
        <v>0</v>
      </c>
    </row>
    <row r="201" spans="1:15" ht="13.35" customHeight="1" thickBot="1" x14ac:dyDescent="0.35">
      <c r="A201" s="43"/>
      <c r="B201" s="43"/>
      <c r="C201" s="291"/>
      <c r="D201" s="291"/>
      <c r="E201" s="291"/>
      <c r="F201" s="292">
        <f>F200</f>
        <v>441500000</v>
      </c>
      <c r="G201" s="292"/>
      <c r="H201" s="292"/>
      <c r="I201" s="292">
        <f>I200</f>
        <v>441500000</v>
      </c>
      <c r="J201" s="292"/>
      <c r="K201" s="100">
        <f>I201-F201</f>
        <v>0</v>
      </c>
    </row>
    <row r="202" spans="1:15" ht="13.5" customHeight="1" x14ac:dyDescent="0.3">
      <c r="A202" s="43"/>
      <c r="B202" s="43"/>
      <c r="C202" s="291"/>
      <c r="D202" s="291"/>
      <c r="E202" s="291"/>
      <c r="F202" s="291"/>
      <c r="G202" s="291"/>
      <c r="H202" s="291"/>
      <c r="I202" s="291"/>
      <c r="J202" s="291"/>
      <c r="K202" s="291"/>
      <c r="L202" s="291"/>
    </row>
    <row r="203" spans="1:15" ht="13.5" customHeight="1" x14ac:dyDescent="0.3">
      <c r="A203" s="43"/>
      <c r="B203" s="43"/>
      <c r="C203" s="291"/>
      <c r="D203" s="291"/>
      <c r="E203" s="291"/>
      <c r="F203" s="291"/>
      <c r="G203" s="291"/>
      <c r="H203" s="291"/>
      <c r="I203" s="291"/>
      <c r="J203" s="291"/>
      <c r="K203" s="291"/>
    </row>
    <row r="204" spans="1:15" ht="13.5" customHeight="1" x14ac:dyDescent="0.3">
      <c r="A204" s="43"/>
      <c r="B204" s="291"/>
      <c r="C204" s="291"/>
      <c r="D204" s="291"/>
      <c r="E204" s="291"/>
      <c r="F204" s="291"/>
      <c r="G204" s="291"/>
      <c r="H204" s="291"/>
      <c r="I204" s="291"/>
      <c r="J204" s="291"/>
      <c r="K204" s="291"/>
    </row>
    <row r="205" spans="1:15" x14ac:dyDescent="0.3">
      <c r="A205" s="42"/>
    </row>
    <row r="206" spans="1:15" x14ac:dyDescent="0.3">
      <c r="I206" s="291" t="s">
        <v>179</v>
      </c>
      <c r="J206" s="291"/>
      <c r="K206" s="291"/>
    </row>
    <row r="207" spans="1:15" x14ac:dyDescent="0.3">
      <c r="I207" s="291" t="s">
        <v>32</v>
      </c>
      <c r="J207" s="291"/>
      <c r="K207" s="291"/>
    </row>
    <row r="211" spans="9:11" x14ac:dyDescent="0.3">
      <c r="I211" s="291" t="s">
        <v>33</v>
      </c>
      <c r="J211" s="291"/>
      <c r="K211" s="291"/>
    </row>
  </sheetData>
  <mergeCells count="522">
    <mergeCell ref="C9:I9"/>
    <mergeCell ref="J9:K9"/>
    <mergeCell ref="C10:I10"/>
    <mergeCell ref="J10:K10"/>
    <mergeCell ref="C11:I11"/>
    <mergeCell ref="J11:K11"/>
    <mergeCell ref="A2:K2"/>
    <mergeCell ref="A3:K3"/>
    <mergeCell ref="A4:K4"/>
    <mergeCell ref="B6:K6"/>
    <mergeCell ref="B7:K7"/>
    <mergeCell ref="B8:K8"/>
    <mergeCell ref="D14:F14"/>
    <mergeCell ref="G14:I14"/>
    <mergeCell ref="J14:K14"/>
    <mergeCell ref="D15:F15"/>
    <mergeCell ref="G15:I15"/>
    <mergeCell ref="J15:K15"/>
    <mergeCell ref="D12:F12"/>
    <mergeCell ref="G12:I12"/>
    <mergeCell ref="J12:K12"/>
    <mergeCell ref="D13:F13"/>
    <mergeCell ref="G13:I13"/>
    <mergeCell ref="J13:K13"/>
    <mergeCell ref="C20:F20"/>
    <mergeCell ref="G20:I20"/>
    <mergeCell ref="J20:K20"/>
    <mergeCell ref="C21:E21"/>
    <mergeCell ref="F21:H21"/>
    <mergeCell ref="I21:J21"/>
    <mergeCell ref="C16:F16"/>
    <mergeCell ref="G16:I16"/>
    <mergeCell ref="J16:K16"/>
    <mergeCell ref="C18:K18"/>
    <mergeCell ref="C19:F19"/>
    <mergeCell ref="G19:I19"/>
    <mergeCell ref="J19:K19"/>
    <mergeCell ref="C24:E24"/>
    <mergeCell ref="F24:H24"/>
    <mergeCell ref="I24:J24"/>
    <mergeCell ref="C25:E25"/>
    <mergeCell ref="F25:H25"/>
    <mergeCell ref="I25:J25"/>
    <mergeCell ref="C22:E22"/>
    <mergeCell ref="F22:H22"/>
    <mergeCell ref="I22:J22"/>
    <mergeCell ref="C23:E23"/>
    <mergeCell ref="F23:H23"/>
    <mergeCell ref="I23:J23"/>
    <mergeCell ref="C28:E28"/>
    <mergeCell ref="F28:H28"/>
    <mergeCell ref="I28:J28"/>
    <mergeCell ref="C29:K29"/>
    <mergeCell ref="C30:E30"/>
    <mergeCell ref="F30:H30"/>
    <mergeCell ref="I30:J30"/>
    <mergeCell ref="C26:E26"/>
    <mergeCell ref="F26:H26"/>
    <mergeCell ref="I26:J26"/>
    <mergeCell ref="C27:E27"/>
    <mergeCell ref="F27:H27"/>
    <mergeCell ref="I27:J27"/>
    <mergeCell ref="C33:E33"/>
    <mergeCell ref="F33:H33"/>
    <mergeCell ref="I33:J33"/>
    <mergeCell ref="C34:E34"/>
    <mergeCell ref="F34:H34"/>
    <mergeCell ref="I34:J34"/>
    <mergeCell ref="C31:E31"/>
    <mergeCell ref="F31:H31"/>
    <mergeCell ref="I31:J31"/>
    <mergeCell ref="C32:E32"/>
    <mergeCell ref="F32:H32"/>
    <mergeCell ref="I32:J32"/>
    <mergeCell ref="C38:E38"/>
    <mergeCell ref="F38:H38"/>
    <mergeCell ref="I38:J38"/>
    <mergeCell ref="C39:E39"/>
    <mergeCell ref="F39:H39"/>
    <mergeCell ref="I39:J39"/>
    <mergeCell ref="C35:E35"/>
    <mergeCell ref="F35:H35"/>
    <mergeCell ref="I35:J35"/>
    <mergeCell ref="C36:K36"/>
    <mergeCell ref="C37:E37"/>
    <mergeCell ref="F37:H37"/>
    <mergeCell ref="I37:J37"/>
    <mergeCell ref="C42:E42"/>
    <mergeCell ref="F42:H42"/>
    <mergeCell ref="I42:J42"/>
    <mergeCell ref="C43:K43"/>
    <mergeCell ref="C44:E44"/>
    <mergeCell ref="F44:H44"/>
    <mergeCell ref="I44:J44"/>
    <mergeCell ref="C40:E40"/>
    <mergeCell ref="F40:H40"/>
    <mergeCell ref="I40:J40"/>
    <mergeCell ref="C41:E41"/>
    <mergeCell ref="F41:H41"/>
    <mergeCell ref="I41:J41"/>
    <mergeCell ref="C47:E47"/>
    <mergeCell ref="F47:H47"/>
    <mergeCell ref="I47:J47"/>
    <mergeCell ref="C48:E48"/>
    <mergeCell ref="F48:H48"/>
    <mergeCell ref="I48:J48"/>
    <mergeCell ref="C45:E45"/>
    <mergeCell ref="F45:H45"/>
    <mergeCell ref="I45:J45"/>
    <mergeCell ref="C46:E46"/>
    <mergeCell ref="F46:H46"/>
    <mergeCell ref="I46:J46"/>
    <mergeCell ref="C51:E51"/>
    <mergeCell ref="F51:H51"/>
    <mergeCell ref="I51:J51"/>
    <mergeCell ref="C52:E52"/>
    <mergeCell ref="F52:H52"/>
    <mergeCell ref="I52:J52"/>
    <mergeCell ref="C49:E49"/>
    <mergeCell ref="F49:H49"/>
    <mergeCell ref="I49:J49"/>
    <mergeCell ref="C50:E50"/>
    <mergeCell ref="F50:H50"/>
    <mergeCell ref="I50:J50"/>
    <mergeCell ref="C55:E55"/>
    <mergeCell ref="F55:H55"/>
    <mergeCell ref="I55:J55"/>
    <mergeCell ref="C56:E56"/>
    <mergeCell ref="F56:H56"/>
    <mergeCell ref="I56:J56"/>
    <mergeCell ref="C53:E53"/>
    <mergeCell ref="F53:H53"/>
    <mergeCell ref="I53:J53"/>
    <mergeCell ref="C54:E54"/>
    <mergeCell ref="F54:H54"/>
    <mergeCell ref="I54:J54"/>
    <mergeCell ref="C59:E59"/>
    <mergeCell ref="F59:H59"/>
    <mergeCell ref="I59:J59"/>
    <mergeCell ref="C60:K60"/>
    <mergeCell ref="C61:E61"/>
    <mergeCell ref="F61:H61"/>
    <mergeCell ref="I61:J61"/>
    <mergeCell ref="C57:E57"/>
    <mergeCell ref="F57:H57"/>
    <mergeCell ref="I57:J57"/>
    <mergeCell ref="C58:E58"/>
    <mergeCell ref="F58:H58"/>
    <mergeCell ref="I58:J58"/>
    <mergeCell ref="C64:E64"/>
    <mergeCell ref="F64:H64"/>
    <mergeCell ref="I64:J64"/>
    <mergeCell ref="C65:K65"/>
    <mergeCell ref="C66:E66"/>
    <mergeCell ref="F66:H66"/>
    <mergeCell ref="I66:J66"/>
    <mergeCell ref="C62:E62"/>
    <mergeCell ref="F62:H62"/>
    <mergeCell ref="I62:J62"/>
    <mergeCell ref="C63:E63"/>
    <mergeCell ref="F63:H63"/>
    <mergeCell ref="I63:J63"/>
    <mergeCell ref="C69:E69"/>
    <mergeCell ref="F69:H69"/>
    <mergeCell ref="I69:J69"/>
    <mergeCell ref="C70:K70"/>
    <mergeCell ref="C71:E71"/>
    <mergeCell ref="F71:H71"/>
    <mergeCell ref="I71:J71"/>
    <mergeCell ref="C67:E67"/>
    <mergeCell ref="F67:H67"/>
    <mergeCell ref="I67:J67"/>
    <mergeCell ref="C68:E68"/>
    <mergeCell ref="F68:H68"/>
    <mergeCell ref="I68:J68"/>
    <mergeCell ref="C75:E75"/>
    <mergeCell ref="F75:H75"/>
    <mergeCell ref="I75:J75"/>
    <mergeCell ref="C76:K76"/>
    <mergeCell ref="C77:D77"/>
    <mergeCell ref="E77:G77"/>
    <mergeCell ref="H77:J77"/>
    <mergeCell ref="C72:E72"/>
    <mergeCell ref="F72:H72"/>
    <mergeCell ref="I72:J72"/>
    <mergeCell ref="F73:H73"/>
    <mergeCell ref="I73:J73"/>
    <mergeCell ref="C74:E74"/>
    <mergeCell ref="F74:H74"/>
    <mergeCell ref="I74:J74"/>
    <mergeCell ref="N79:O79"/>
    <mergeCell ref="C80:D80"/>
    <mergeCell ref="E80:G80"/>
    <mergeCell ref="H80:J80"/>
    <mergeCell ref="C81:D81"/>
    <mergeCell ref="E81:G81"/>
    <mergeCell ref="H81:J81"/>
    <mergeCell ref="C78:D78"/>
    <mergeCell ref="E78:G78"/>
    <mergeCell ref="H78:J78"/>
    <mergeCell ref="C79:D79"/>
    <mergeCell ref="E79:G79"/>
    <mergeCell ref="H79:J79"/>
    <mergeCell ref="C85:E85"/>
    <mergeCell ref="F85:G85"/>
    <mergeCell ref="I85:J85"/>
    <mergeCell ref="C86:E86"/>
    <mergeCell ref="F86:G86"/>
    <mergeCell ref="I86:J86"/>
    <mergeCell ref="C82:K82"/>
    <mergeCell ref="C83:E83"/>
    <mergeCell ref="F83:H83"/>
    <mergeCell ref="I83:J83"/>
    <mergeCell ref="C84:E84"/>
    <mergeCell ref="F84:G84"/>
    <mergeCell ref="I84:J84"/>
    <mergeCell ref="C90:E90"/>
    <mergeCell ref="F90:H90"/>
    <mergeCell ref="I90:J90"/>
    <mergeCell ref="C91:E91"/>
    <mergeCell ref="F91:H91"/>
    <mergeCell ref="I91:J91"/>
    <mergeCell ref="C87:E87"/>
    <mergeCell ref="F87:H87"/>
    <mergeCell ref="I87:J87"/>
    <mergeCell ref="C88:K88"/>
    <mergeCell ref="C89:E89"/>
    <mergeCell ref="F89:H89"/>
    <mergeCell ref="I89:J89"/>
    <mergeCell ref="C94:K94"/>
    <mergeCell ref="C95:E95"/>
    <mergeCell ref="F95:H95"/>
    <mergeCell ref="I95:J95"/>
    <mergeCell ref="C96:E96"/>
    <mergeCell ref="F96:H96"/>
    <mergeCell ref="I96:J96"/>
    <mergeCell ref="C92:E92"/>
    <mergeCell ref="F92:H92"/>
    <mergeCell ref="I92:J92"/>
    <mergeCell ref="C93:E93"/>
    <mergeCell ref="F93:H93"/>
    <mergeCell ref="I93:J93"/>
    <mergeCell ref="C99:E99"/>
    <mergeCell ref="F99:H99"/>
    <mergeCell ref="I99:J99"/>
    <mergeCell ref="C100:K100"/>
    <mergeCell ref="C101:E101"/>
    <mergeCell ref="F101:H101"/>
    <mergeCell ref="I101:J101"/>
    <mergeCell ref="C97:E97"/>
    <mergeCell ref="F97:H97"/>
    <mergeCell ref="I97:J97"/>
    <mergeCell ref="C98:E98"/>
    <mergeCell ref="F98:H98"/>
    <mergeCell ref="I98:J98"/>
    <mergeCell ref="C104:E104"/>
    <mergeCell ref="F104:H104"/>
    <mergeCell ref="I104:J104"/>
    <mergeCell ref="C105:E105"/>
    <mergeCell ref="F105:H105"/>
    <mergeCell ref="I105:J105"/>
    <mergeCell ref="C102:E102"/>
    <mergeCell ref="F102:H102"/>
    <mergeCell ref="I102:J102"/>
    <mergeCell ref="C103:E103"/>
    <mergeCell ref="F103:H103"/>
    <mergeCell ref="I103:J103"/>
    <mergeCell ref="C109:E109"/>
    <mergeCell ref="F109:H109"/>
    <mergeCell ref="I109:J109"/>
    <mergeCell ref="C110:E110"/>
    <mergeCell ref="F110:H110"/>
    <mergeCell ref="I110:J110"/>
    <mergeCell ref="C106:K106"/>
    <mergeCell ref="C107:E107"/>
    <mergeCell ref="F107:H107"/>
    <mergeCell ref="I107:J107"/>
    <mergeCell ref="C108:E108"/>
    <mergeCell ref="F108:H108"/>
    <mergeCell ref="I108:J108"/>
    <mergeCell ref="C113:E113"/>
    <mergeCell ref="F113:H113"/>
    <mergeCell ref="I113:J113"/>
    <mergeCell ref="C114:E114"/>
    <mergeCell ref="C115:E115"/>
    <mergeCell ref="F115:H115"/>
    <mergeCell ref="I115:J115"/>
    <mergeCell ref="C111:E111"/>
    <mergeCell ref="F111:H111"/>
    <mergeCell ref="I111:J111"/>
    <mergeCell ref="C112:E112"/>
    <mergeCell ref="F112:H112"/>
    <mergeCell ref="I112:J112"/>
    <mergeCell ref="C118:E118"/>
    <mergeCell ref="F118:H118"/>
    <mergeCell ref="I118:J118"/>
    <mergeCell ref="F119:H119"/>
    <mergeCell ref="I119:J119"/>
    <mergeCell ref="C120:E120"/>
    <mergeCell ref="F120:H120"/>
    <mergeCell ref="I120:J120"/>
    <mergeCell ref="C116:E116"/>
    <mergeCell ref="F116:H116"/>
    <mergeCell ref="I116:J116"/>
    <mergeCell ref="C117:E117"/>
    <mergeCell ref="F117:H117"/>
    <mergeCell ref="I117:J117"/>
    <mergeCell ref="C123:E123"/>
    <mergeCell ref="C124:E124"/>
    <mergeCell ref="F124:H124"/>
    <mergeCell ref="I124:J124"/>
    <mergeCell ref="C125:E125"/>
    <mergeCell ref="F125:H125"/>
    <mergeCell ref="I125:J125"/>
    <mergeCell ref="C121:E121"/>
    <mergeCell ref="F121:H121"/>
    <mergeCell ref="I121:J121"/>
    <mergeCell ref="C122:E122"/>
    <mergeCell ref="F122:H122"/>
    <mergeCell ref="I122:J122"/>
    <mergeCell ref="C129:E129"/>
    <mergeCell ref="C130:E130"/>
    <mergeCell ref="F130:H130"/>
    <mergeCell ref="C131:E131"/>
    <mergeCell ref="F131:H131"/>
    <mergeCell ref="I131:J131"/>
    <mergeCell ref="C126:E126"/>
    <mergeCell ref="F126:H126"/>
    <mergeCell ref="I126:J126"/>
    <mergeCell ref="F127:H127"/>
    <mergeCell ref="I127:J127"/>
    <mergeCell ref="C128:E128"/>
    <mergeCell ref="F128:H128"/>
    <mergeCell ref="I128:J128"/>
    <mergeCell ref="C135:E135"/>
    <mergeCell ref="F135:H135"/>
    <mergeCell ref="I135:J135"/>
    <mergeCell ref="C136:E136"/>
    <mergeCell ref="F136:H136"/>
    <mergeCell ref="I136:J136"/>
    <mergeCell ref="C132:K132"/>
    <mergeCell ref="C133:E133"/>
    <mergeCell ref="F133:H133"/>
    <mergeCell ref="I133:J133"/>
    <mergeCell ref="C134:E134"/>
    <mergeCell ref="F134:H134"/>
    <mergeCell ref="I134:J134"/>
    <mergeCell ref="C139:E139"/>
    <mergeCell ref="F139:H139"/>
    <mergeCell ref="I139:J139"/>
    <mergeCell ref="C140:E140"/>
    <mergeCell ref="F140:H140"/>
    <mergeCell ref="I140:J140"/>
    <mergeCell ref="C137:E137"/>
    <mergeCell ref="F137:H137"/>
    <mergeCell ref="I137:J137"/>
    <mergeCell ref="C138:E138"/>
    <mergeCell ref="F138:H138"/>
    <mergeCell ref="I138:J138"/>
    <mergeCell ref="C143:E143"/>
    <mergeCell ref="F143:H143"/>
    <mergeCell ref="I143:J143"/>
    <mergeCell ref="C144:E144"/>
    <mergeCell ref="F144:H144"/>
    <mergeCell ref="I144:J144"/>
    <mergeCell ref="C141:E141"/>
    <mergeCell ref="F141:H141"/>
    <mergeCell ref="I141:J141"/>
    <mergeCell ref="C142:E142"/>
    <mergeCell ref="F142:H142"/>
    <mergeCell ref="I142:J142"/>
    <mergeCell ref="C147:D147"/>
    <mergeCell ref="F147:H147"/>
    <mergeCell ref="I147:J147"/>
    <mergeCell ref="C148:E148"/>
    <mergeCell ref="F148:H148"/>
    <mergeCell ref="I148:J148"/>
    <mergeCell ref="C145:E145"/>
    <mergeCell ref="F145:H145"/>
    <mergeCell ref="I145:J145"/>
    <mergeCell ref="C146:E146"/>
    <mergeCell ref="F146:H146"/>
    <mergeCell ref="I146:J146"/>
    <mergeCell ref="C152:E152"/>
    <mergeCell ref="F152:H152"/>
    <mergeCell ref="I152:J152"/>
    <mergeCell ref="C153:E153"/>
    <mergeCell ref="F153:H153"/>
    <mergeCell ref="I153:J153"/>
    <mergeCell ref="C149:E149"/>
    <mergeCell ref="C150:E150"/>
    <mergeCell ref="F150:H150"/>
    <mergeCell ref="I150:J150"/>
    <mergeCell ref="C151:E151"/>
    <mergeCell ref="F151:H151"/>
    <mergeCell ref="I151:J151"/>
    <mergeCell ref="C157:E157"/>
    <mergeCell ref="F157:H157"/>
    <mergeCell ref="I157:J157"/>
    <mergeCell ref="C158:E158"/>
    <mergeCell ref="F158:H158"/>
    <mergeCell ref="I158:J158"/>
    <mergeCell ref="C154:E154"/>
    <mergeCell ref="F154:H154"/>
    <mergeCell ref="I154:J154"/>
    <mergeCell ref="C155:E155"/>
    <mergeCell ref="C156:E156"/>
    <mergeCell ref="F156:H156"/>
    <mergeCell ref="I156:J156"/>
    <mergeCell ref="C161:E161"/>
    <mergeCell ref="F161:H161"/>
    <mergeCell ref="I161:J161"/>
    <mergeCell ref="C162:E162"/>
    <mergeCell ref="F162:H162"/>
    <mergeCell ref="I162:J162"/>
    <mergeCell ref="C159:E159"/>
    <mergeCell ref="F159:H159"/>
    <mergeCell ref="I159:J159"/>
    <mergeCell ref="C160:E160"/>
    <mergeCell ref="F160:H160"/>
    <mergeCell ref="I160:J160"/>
    <mergeCell ref="C166:E166"/>
    <mergeCell ref="F166:H166"/>
    <mergeCell ref="I166:J166"/>
    <mergeCell ref="C167:K167"/>
    <mergeCell ref="C168:E168"/>
    <mergeCell ref="F168:H168"/>
    <mergeCell ref="I168:J168"/>
    <mergeCell ref="C163:E163"/>
    <mergeCell ref="F163:H163"/>
    <mergeCell ref="I163:J163"/>
    <mergeCell ref="C164:E164"/>
    <mergeCell ref="I164:J164"/>
    <mergeCell ref="C165:E165"/>
    <mergeCell ref="F165:H165"/>
    <mergeCell ref="I165:J165"/>
    <mergeCell ref="C171:E171"/>
    <mergeCell ref="F171:H171"/>
    <mergeCell ref="I171:J171"/>
    <mergeCell ref="C172:E172"/>
    <mergeCell ref="F172:H172"/>
    <mergeCell ref="I172:J172"/>
    <mergeCell ref="C169:E169"/>
    <mergeCell ref="F169:H169"/>
    <mergeCell ref="I169:J169"/>
    <mergeCell ref="C170:E170"/>
    <mergeCell ref="F170:H170"/>
    <mergeCell ref="I170:J170"/>
    <mergeCell ref="C175:E175"/>
    <mergeCell ref="F175:H175"/>
    <mergeCell ref="I175:J175"/>
    <mergeCell ref="C176:E176"/>
    <mergeCell ref="F176:H176"/>
    <mergeCell ref="I176:J176"/>
    <mergeCell ref="C173:E173"/>
    <mergeCell ref="F173:H173"/>
    <mergeCell ref="I173:J173"/>
    <mergeCell ref="C174:E174"/>
    <mergeCell ref="F174:H174"/>
    <mergeCell ref="I174:J174"/>
    <mergeCell ref="C179:E179"/>
    <mergeCell ref="F179:H179"/>
    <mergeCell ref="I179:J179"/>
    <mergeCell ref="C180:K180"/>
    <mergeCell ref="C181:E181"/>
    <mergeCell ref="F181:H181"/>
    <mergeCell ref="I181:J181"/>
    <mergeCell ref="C177:E177"/>
    <mergeCell ref="F177:H177"/>
    <mergeCell ref="I177:J177"/>
    <mergeCell ref="C178:E178"/>
    <mergeCell ref="F178:H178"/>
    <mergeCell ref="I178:J178"/>
    <mergeCell ref="C184:E184"/>
    <mergeCell ref="F184:H184"/>
    <mergeCell ref="I184:J184"/>
    <mergeCell ref="C185:E185"/>
    <mergeCell ref="F185:H185"/>
    <mergeCell ref="I185:J185"/>
    <mergeCell ref="C182:E182"/>
    <mergeCell ref="F182:H182"/>
    <mergeCell ref="I182:J182"/>
    <mergeCell ref="C183:E183"/>
    <mergeCell ref="F183:H183"/>
    <mergeCell ref="I183:J183"/>
    <mergeCell ref="C188:E188"/>
    <mergeCell ref="F188:H188"/>
    <mergeCell ref="I188:J188"/>
    <mergeCell ref="D191:K191"/>
    <mergeCell ref="D192:K192"/>
    <mergeCell ref="D193:K193"/>
    <mergeCell ref="C186:E186"/>
    <mergeCell ref="F186:H186"/>
    <mergeCell ref="I186:J186"/>
    <mergeCell ref="C187:E187"/>
    <mergeCell ref="F187:H187"/>
    <mergeCell ref="I187:J187"/>
    <mergeCell ref="C199:E199"/>
    <mergeCell ref="F199:H199"/>
    <mergeCell ref="I199:J199"/>
    <mergeCell ref="C200:E200"/>
    <mergeCell ref="F200:H200"/>
    <mergeCell ref="I200:J200"/>
    <mergeCell ref="D194:K194"/>
    <mergeCell ref="C196:K196"/>
    <mergeCell ref="C197:E197"/>
    <mergeCell ref="F197:H197"/>
    <mergeCell ref="I197:J197"/>
    <mergeCell ref="C198:K198"/>
    <mergeCell ref="I211:K211"/>
    <mergeCell ref="K202:L202"/>
    <mergeCell ref="C203:I203"/>
    <mergeCell ref="J203:K203"/>
    <mergeCell ref="B204:K204"/>
    <mergeCell ref="I206:K206"/>
    <mergeCell ref="I207:K207"/>
    <mergeCell ref="C201:E201"/>
    <mergeCell ref="F201:H201"/>
    <mergeCell ref="I201:J201"/>
    <mergeCell ref="C202:E202"/>
    <mergeCell ref="F202:H202"/>
    <mergeCell ref="I202:J20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D30" sqref="D30"/>
    </sheetView>
  </sheetViews>
  <sheetFormatPr defaultRowHeight="12" x14ac:dyDescent="0.2"/>
  <cols>
    <col min="1" max="1" width="2.5703125" style="1" customWidth="1"/>
    <col min="2" max="2" width="3.7109375" style="1" customWidth="1"/>
    <col min="3" max="3" width="8.85546875" style="1" customWidth="1"/>
    <col min="4" max="4" width="23.28515625" style="1" customWidth="1"/>
    <col min="5" max="5" width="11.7109375" style="39" customWidth="1"/>
    <col min="6" max="6" width="13.5703125" style="1" customWidth="1"/>
    <col min="7" max="7" width="14" style="1" customWidth="1"/>
    <col min="8" max="8" width="12.42578125" style="1" customWidth="1"/>
    <col min="9" max="10" width="9.140625" style="1"/>
    <col min="11" max="11" width="20.5703125" style="1" customWidth="1"/>
    <col min="12" max="16384" width="9.140625" style="1"/>
  </cols>
  <sheetData>
    <row r="1" spans="1:11" x14ac:dyDescent="0.2">
      <c r="A1" s="284" t="s">
        <v>0</v>
      </c>
      <c r="B1" s="285"/>
      <c r="C1" s="285"/>
      <c r="D1" s="285"/>
      <c r="E1" s="285"/>
      <c r="F1" s="285"/>
      <c r="G1" s="285"/>
      <c r="H1" s="286"/>
    </row>
    <row r="2" spans="1:11" x14ac:dyDescent="0.2">
      <c r="A2" s="287" t="s">
        <v>1</v>
      </c>
      <c r="B2" s="288"/>
      <c r="C2" s="288"/>
      <c r="D2" s="288"/>
      <c r="E2" s="288"/>
      <c r="F2" s="288"/>
      <c r="G2" s="288"/>
      <c r="H2" s="289"/>
    </row>
    <row r="3" spans="1:11" x14ac:dyDescent="0.2">
      <c r="A3" s="287" t="s">
        <v>2</v>
      </c>
      <c r="B3" s="288"/>
      <c r="C3" s="288"/>
      <c r="D3" s="288"/>
      <c r="E3" s="288"/>
      <c r="F3" s="288"/>
      <c r="G3" s="288"/>
      <c r="H3" s="289"/>
    </row>
    <row r="4" spans="1:11" x14ac:dyDescent="0.2">
      <c r="A4" s="287" t="s">
        <v>3</v>
      </c>
      <c r="B4" s="288"/>
      <c r="C4" s="288"/>
      <c r="D4" s="288"/>
      <c r="E4" s="288"/>
      <c r="F4" s="288"/>
      <c r="G4" s="288"/>
      <c r="H4" s="289"/>
    </row>
    <row r="5" spans="1:11" x14ac:dyDescent="0.2">
      <c r="A5" s="287" t="s">
        <v>4</v>
      </c>
      <c r="B5" s="288"/>
      <c r="C5" s="288"/>
      <c r="D5" s="288"/>
      <c r="E5" s="288"/>
      <c r="F5" s="288"/>
      <c r="G5" s="288"/>
      <c r="H5" s="289"/>
    </row>
    <row r="6" spans="1:11" x14ac:dyDescent="0.2">
      <c r="A6" s="2"/>
      <c r="B6" s="3"/>
      <c r="C6" s="4"/>
      <c r="D6" s="4"/>
      <c r="E6" s="5"/>
      <c r="F6" s="4"/>
      <c r="G6" s="4"/>
      <c r="H6" s="6"/>
    </row>
    <row r="7" spans="1:11" x14ac:dyDescent="0.2">
      <c r="A7" s="7"/>
      <c r="B7" s="8"/>
      <c r="C7" s="9"/>
      <c r="D7" s="9"/>
      <c r="E7" s="10"/>
      <c r="F7" s="9"/>
      <c r="G7" s="9"/>
      <c r="H7" s="11"/>
    </row>
    <row r="8" spans="1:11" ht="24" x14ac:dyDescent="0.2">
      <c r="A8" s="2"/>
      <c r="B8" s="4"/>
      <c r="C8" s="4"/>
      <c r="D8" s="4"/>
      <c r="E8" s="12" t="s">
        <v>5</v>
      </c>
      <c r="F8" s="12" t="s">
        <v>6</v>
      </c>
      <c r="G8" s="12" t="s">
        <v>7</v>
      </c>
      <c r="H8" s="13" t="s">
        <v>8</v>
      </c>
    </row>
    <row r="9" spans="1:11" x14ac:dyDescent="0.2">
      <c r="A9" s="14" t="s">
        <v>9</v>
      </c>
      <c r="B9" s="4"/>
      <c r="C9" s="4"/>
      <c r="D9" s="4"/>
      <c r="E9" s="5"/>
      <c r="F9" s="4"/>
      <c r="G9" s="4"/>
      <c r="H9" s="6"/>
    </row>
    <row r="10" spans="1:11" x14ac:dyDescent="0.2">
      <c r="A10" s="15"/>
      <c r="B10" s="16" t="s">
        <v>10</v>
      </c>
      <c r="C10" s="4"/>
      <c r="D10" s="4"/>
      <c r="E10" s="5"/>
      <c r="F10" s="17">
        <v>6000000</v>
      </c>
      <c r="G10" s="17">
        <v>5599900</v>
      </c>
      <c r="H10" s="18">
        <f>G10-F10</f>
        <v>-400100</v>
      </c>
    </row>
    <row r="11" spans="1:11" x14ac:dyDescent="0.2">
      <c r="A11" s="15"/>
      <c r="B11" s="16" t="s">
        <v>11</v>
      </c>
      <c r="C11" s="4"/>
      <c r="D11" s="4"/>
      <c r="E11" s="5"/>
      <c r="F11" s="17">
        <f>SUM(F12:F15)</f>
        <v>1477967450</v>
      </c>
      <c r="G11" s="17">
        <f>SUM(G12:G15)</f>
        <v>1464980850</v>
      </c>
      <c r="H11" s="18">
        <f>G11-F11</f>
        <v>-12986600</v>
      </c>
    </row>
    <row r="12" spans="1:11" x14ac:dyDescent="0.2">
      <c r="A12" s="15"/>
      <c r="B12" s="4"/>
      <c r="C12" s="16" t="s">
        <v>12</v>
      </c>
      <c r="D12" s="4"/>
      <c r="E12" s="5"/>
      <c r="F12" s="17">
        <v>799404050</v>
      </c>
      <c r="G12" s="17">
        <v>799404050</v>
      </c>
      <c r="H12" s="19">
        <f t="shared" ref="H12:H15" si="0">F12-G12</f>
        <v>0</v>
      </c>
      <c r="K12" s="1">
        <v>1247400</v>
      </c>
    </row>
    <row r="13" spans="1:11" x14ac:dyDescent="0.2">
      <c r="A13" s="15"/>
      <c r="B13" s="4"/>
      <c r="C13" s="16" t="s">
        <v>13</v>
      </c>
      <c r="D13" s="4"/>
      <c r="E13" s="5"/>
      <c r="F13" s="17">
        <v>48254400</v>
      </c>
      <c r="G13" s="17">
        <v>50267800</v>
      </c>
      <c r="H13" s="18">
        <f>G13-F13</f>
        <v>2013400</v>
      </c>
    </row>
    <row r="14" spans="1:11" x14ac:dyDescent="0.2">
      <c r="A14" s="15"/>
      <c r="B14" s="4"/>
      <c r="C14" s="16" t="s">
        <v>14</v>
      </c>
      <c r="D14" s="4"/>
      <c r="E14" s="5"/>
      <c r="F14" s="17">
        <v>615309000</v>
      </c>
      <c r="G14" s="17">
        <v>615309000</v>
      </c>
      <c r="H14" s="18">
        <f>G14-F14</f>
        <v>0</v>
      </c>
    </row>
    <row r="15" spans="1:11" x14ac:dyDescent="0.2">
      <c r="A15" s="15"/>
      <c r="B15" s="4"/>
      <c r="C15" s="16" t="s">
        <v>15</v>
      </c>
      <c r="D15" s="4"/>
      <c r="E15" s="5"/>
      <c r="F15" s="17">
        <v>15000000</v>
      </c>
      <c r="G15" s="20">
        <v>0</v>
      </c>
      <c r="H15" s="18">
        <f t="shared" si="0"/>
        <v>15000000</v>
      </c>
    </row>
    <row r="16" spans="1:11" x14ac:dyDescent="0.2">
      <c r="A16" s="15"/>
      <c r="B16" s="16" t="s">
        <v>16</v>
      </c>
      <c r="C16" s="4"/>
      <c r="D16" s="4"/>
      <c r="E16" s="5"/>
      <c r="F16" s="17">
        <v>3500000</v>
      </c>
      <c r="G16" s="17">
        <v>12410319</v>
      </c>
      <c r="H16" s="21">
        <f>G16-F16</f>
        <v>8910319</v>
      </c>
    </row>
    <row r="17" spans="1:8" x14ac:dyDescent="0.2">
      <c r="A17" s="14"/>
      <c r="B17" s="4"/>
      <c r="C17" s="4"/>
      <c r="D17" s="22" t="s">
        <v>17</v>
      </c>
      <c r="E17" s="5"/>
      <c r="F17" s="23">
        <f>F16+F11+F10</f>
        <v>1487467450</v>
      </c>
      <c r="G17" s="23">
        <f>G16+G11+G10</f>
        <v>1482991069</v>
      </c>
      <c r="H17" s="24">
        <f>H16+H11+H10</f>
        <v>-4476381</v>
      </c>
    </row>
    <row r="18" spans="1:8" x14ac:dyDescent="0.2">
      <c r="A18" s="14" t="s">
        <v>18</v>
      </c>
      <c r="B18" s="4"/>
      <c r="C18" s="4"/>
      <c r="D18" s="4"/>
      <c r="E18" s="5"/>
      <c r="F18" s="25"/>
      <c r="G18" s="25"/>
      <c r="H18" s="26"/>
    </row>
    <row r="19" spans="1:8" x14ac:dyDescent="0.2">
      <c r="A19" s="2"/>
      <c r="B19" s="4" t="s">
        <v>19</v>
      </c>
      <c r="C19" s="4"/>
      <c r="D19" s="4"/>
      <c r="E19" s="5"/>
      <c r="F19" s="17">
        <v>645187900</v>
      </c>
      <c r="G19" s="17">
        <v>624185512</v>
      </c>
      <c r="H19" s="18">
        <f>F19-G19</f>
        <v>21002388</v>
      </c>
    </row>
    <row r="20" spans="1:8" x14ac:dyDescent="0.2">
      <c r="A20" s="2"/>
      <c r="B20" s="4" t="s">
        <v>20</v>
      </c>
      <c r="C20" s="4"/>
      <c r="D20" s="4"/>
      <c r="E20" s="5"/>
      <c r="F20" s="17">
        <v>781578725</v>
      </c>
      <c r="G20" s="17">
        <v>741934139</v>
      </c>
      <c r="H20" s="18">
        <f t="shared" ref="H20:H22" si="1">F20-G20</f>
        <v>39644586</v>
      </c>
    </row>
    <row r="21" spans="1:8" x14ac:dyDescent="0.2">
      <c r="A21" s="2"/>
      <c r="B21" s="4" t="s">
        <v>21</v>
      </c>
      <c r="C21" s="4"/>
      <c r="D21" s="4"/>
      <c r="E21" s="5"/>
      <c r="F21" s="17">
        <v>96734524</v>
      </c>
      <c r="G21" s="17">
        <v>84384400</v>
      </c>
      <c r="H21" s="18">
        <f t="shared" si="1"/>
        <v>12350124</v>
      </c>
    </row>
    <row r="22" spans="1:8" x14ac:dyDescent="0.2">
      <c r="A22" s="2"/>
      <c r="B22" s="4" t="s">
        <v>22</v>
      </c>
      <c r="C22" s="4"/>
      <c r="D22" s="4"/>
      <c r="E22" s="5"/>
      <c r="F22" s="17">
        <v>62679900</v>
      </c>
      <c r="G22" s="17">
        <v>36318400</v>
      </c>
      <c r="H22" s="18">
        <f t="shared" si="1"/>
        <v>26361500</v>
      </c>
    </row>
    <row r="23" spans="1:8" x14ac:dyDescent="0.2">
      <c r="A23" s="14"/>
      <c r="B23" s="4"/>
      <c r="C23" s="4"/>
      <c r="D23" s="22" t="s">
        <v>23</v>
      </c>
      <c r="E23" s="5"/>
      <c r="F23" s="23">
        <f>SUM(F19:F22)</f>
        <v>1586181049</v>
      </c>
      <c r="G23" s="23">
        <f>SUM(G19:G22)</f>
        <v>1486822451</v>
      </c>
      <c r="H23" s="24">
        <f>F23-G23</f>
        <v>99358598</v>
      </c>
    </row>
    <row r="24" spans="1:8" x14ac:dyDescent="0.2">
      <c r="A24" s="14"/>
      <c r="B24" s="4"/>
      <c r="C24" s="4"/>
      <c r="D24" s="22" t="s">
        <v>24</v>
      </c>
      <c r="E24" s="5"/>
      <c r="F24" s="23">
        <f>F17-F23</f>
        <v>-98713599</v>
      </c>
      <c r="G24" s="23">
        <f>G17-G23</f>
        <v>-3831382</v>
      </c>
      <c r="H24" s="24">
        <f>F24-G24</f>
        <v>-94882217</v>
      </c>
    </row>
    <row r="25" spans="1:8" x14ac:dyDescent="0.2">
      <c r="A25" s="14" t="s">
        <v>25</v>
      </c>
      <c r="B25" s="4"/>
      <c r="C25" s="4"/>
      <c r="D25" s="4"/>
      <c r="E25" s="5"/>
      <c r="F25" s="25"/>
      <c r="G25" s="25"/>
      <c r="H25" s="26"/>
    </row>
    <row r="26" spans="1:8" x14ac:dyDescent="0.2">
      <c r="A26" s="15"/>
      <c r="B26" s="16" t="s">
        <v>26</v>
      </c>
      <c r="C26" s="4"/>
      <c r="D26" s="4"/>
      <c r="E26" s="5"/>
      <c r="F26" s="17">
        <v>98713599</v>
      </c>
      <c r="G26" s="17">
        <v>98713599</v>
      </c>
      <c r="H26" s="18">
        <f>F26-G26</f>
        <v>0</v>
      </c>
    </row>
    <row r="27" spans="1:8" x14ac:dyDescent="0.2">
      <c r="A27" s="15"/>
      <c r="B27" s="16" t="s">
        <v>27</v>
      </c>
      <c r="C27" s="4"/>
      <c r="D27" s="4"/>
      <c r="E27" s="5"/>
      <c r="F27" s="17">
        <v>0</v>
      </c>
      <c r="G27" s="17">
        <v>0</v>
      </c>
      <c r="H27" s="21">
        <f t="shared" ref="H27:H28" si="2">F27-G27</f>
        <v>0</v>
      </c>
    </row>
    <row r="28" spans="1:8" x14ac:dyDescent="0.2">
      <c r="A28" s="14"/>
      <c r="B28" s="4"/>
      <c r="C28" s="4"/>
      <c r="D28" s="22" t="s">
        <v>28</v>
      </c>
      <c r="E28" s="5"/>
      <c r="F28" s="23">
        <f>F26-F27</f>
        <v>98713599</v>
      </c>
      <c r="G28" s="23">
        <f>G26-G27</f>
        <v>98713599</v>
      </c>
      <c r="H28" s="27">
        <f t="shared" si="2"/>
        <v>0</v>
      </c>
    </row>
    <row r="29" spans="1:8" x14ac:dyDescent="0.2">
      <c r="A29" s="14" t="s">
        <v>29</v>
      </c>
      <c r="B29" s="4"/>
      <c r="C29" s="4"/>
      <c r="D29" s="4"/>
      <c r="E29" s="5"/>
      <c r="F29" s="23">
        <v>0</v>
      </c>
      <c r="G29" s="23">
        <f>G24+G28</f>
        <v>94882217</v>
      </c>
      <c r="H29" s="24">
        <f>F29-G29</f>
        <v>-94882217</v>
      </c>
    </row>
    <row r="30" spans="1:8" x14ac:dyDescent="0.2">
      <c r="A30" s="14"/>
      <c r="B30" s="4"/>
      <c r="C30" s="4"/>
      <c r="D30" s="4"/>
      <c r="E30" s="5"/>
      <c r="F30" s="28"/>
      <c r="G30" s="28"/>
      <c r="H30" s="29"/>
    </row>
    <row r="31" spans="1:8" x14ac:dyDescent="0.2">
      <c r="A31" s="30"/>
      <c r="B31" s="31"/>
      <c r="C31" s="31"/>
      <c r="D31" s="31"/>
      <c r="E31" s="32"/>
      <c r="F31" s="33"/>
      <c r="G31" s="33"/>
      <c r="H31" s="34"/>
    </row>
    <row r="32" spans="1:8" x14ac:dyDescent="0.2">
      <c r="A32" s="22"/>
      <c r="B32" s="4"/>
      <c r="C32" s="4"/>
      <c r="D32" s="4"/>
      <c r="E32" s="5"/>
      <c r="F32" s="28"/>
      <c r="G32" s="28"/>
      <c r="H32" s="28"/>
    </row>
    <row r="33" spans="1:8" x14ac:dyDescent="0.2">
      <c r="A33" s="290" t="s">
        <v>30</v>
      </c>
      <c r="B33" s="290"/>
      <c r="C33" s="290"/>
      <c r="D33" s="290"/>
      <c r="E33" s="290"/>
      <c r="F33" s="290"/>
      <c r="G33" s="290"/>
      <c r="H33" s="290"/>
    </row>
    <row r="34" spans="1:8" x14ac:dyDescent="0.2">
      <c r="A34" s="35"/>
      <c r="B34" s="35"/>
      <c r="C34" s="35"/>
      <c r="D34" s="35"/>
      <c r="E34" s="36"/>
      <c r="F34" s="35"/>
      <c r="G34" s="35"/>
      <c r="H34" s="35"/>
    </row>
    <row r="35" spans="1:8" x14ac:dyDescent="0.2">
      <c r="A35" s="35"/>
      <c r="B35" s="35"/>
      <c r="C35" s="35"/>
      <c r="D35" s="35"/>
      <c r="E35" s="36"/>
      <c r="F35" s="35"/>
      <c r="G35" s="35" t="s">
        <v>31</v>
      </c>
      <c r="H35" s="35"/>
    </row>
    <row r="36" spans="1:8" x14ac:dyDescent="0.2">
      <c r="A36" s="35"/>
      <c r="B36" s="35"/>
      <c r="C36" s="35"/>
      <c r="D36" s="35"/>
      <c r="E36" s="36"/>
      <c r="F36" s="35"/>
      <c r="G36" s="35" t="s">
        <v>32</v>
      </c>
      <c r="H36" s="35"/>
    </row>
    <row r="37" spans="1:8" x14ac:dyDescent="0.2">
      <c r="A37" s="35"/>
      <c r="B37" s="35"/>
      <c r="C37" s="37"/>
      <c r="D37" s="35"/>
      <c r="E37" s="36"/>
      <c r="F37" s="35"/>
      <c r="G37" s="35"/>
      <c r="H37" s="38"/>
    </row>
    <row r="38" spans="1:8" x14ac:dyDescent="0.2">
      <c r="A38" s="35"/>
      <c r="B38" s="35"/>
      <c r="C38" s="35"/>
      <c r="D38" s="35"/>
      <c r="E38" s="36"/>
      <c r="F38" s="35"/>
      <c r="G38" s="35"/>
      <c r="H38" s="35"/>
    </row>
    <row r="39" spans="1:8" x14ac:dyDescent="0.2">
      <c r="A39" s="35"/>
      <c r="B39" s="35"/>
      <c r="C39" s="35"/>
      <c r="D39" s="35"/>
      <c r="E39" s="36"/>
      <c r="F39" s="35"/>
      <c r="G39" s="35"/>
      <c r="H39" s="35"/>
    </row>
    <row r="40" spans="1:8" x14ac:dyDescent="0.2">
      <c r="A40" s="35"/>
      <c r="B40" s="35"/>
      <c r="C40" s="35"/>
      <c r="D40" s="35"/>
      <c r="E40" s="36"/>
      <c r="F40" s="35"/>
      <c r="G40" s="35"/>
      <c r="H40" s="35"/>
    </row>
    <row r="41" spans="1:8" x14ac:dyDescent="0.2">
      <c r="A41" s="35"/>
      <c r="B41" s="35"/>
      <c r="C41" s="35"/>
      <c r="D41" s="35"/>
      <c r="E41" s="36"/>
      <c r="F41" s="35"/>
      <c r="G41" s="35" t="s">
        <v>33</v>
      </c>
      <c r="H41" s="35"/>
    </row>
    <row r="42" spans="1:8" x14ac:dyDescent="0.2">
      <c r="A42" s="35"/>
      <c r="B42" s="35"/>
      <c r="C42" s="35"/>
      <c r="D42" s="35"/>
      <c r="E42" s="36"/>
      <c r="F42" s="35"/>
      <c r="G42" s="35"/>
      <c r="H42" s="35"/>
    </row>
    <row r="43" spans="1:8" x14ac:dyDescent="0.2">
      <c r="A43" s="35"/>
      <c r="B43" s="35"/>
      <c r="C43" s="35"/>
      <c r="D43" s="35"/>
      <c r="E43" s="36"/>
      <c r="F43" s="35"/>
      <c r="G43" s="35"/>
      <c r="H43" s="35"/>
    </row>
    <row r="44" spans="1:8" x14ac:dyDescent="0.2">
      <c r="A44" s="35"/>
      <c r="B44" s="35"/>
      <c r="C44" s="35"/>
      <c r="D44" s="35"/>
      <c r="E44" s="36"/>
      <c r="F44" s="35"/>
      <c r="G44" s="35"/>
      <c r="H44" s="35"/>
    </row>
    <row r="45" spans="1:8" x14ac:dyDescent="0.2">
      <c r="A45" s="35"/>
      <c r="B45" s="35"/>
      <c r="C45" s="35"/>
      <c r="D45" s="35"/>
      <c r="E45" s="36"/>
      <c r="F45" s="35"/>
      <c r="G45" s="35"/>
      <c r="H45" s="35"/>
    </row>
    <row r="46" spans="1:8" x14ac:dyDescent="0.2">
      <c r="A46" s="35"/>
      <c r="B46" s="35"/>
      <c r="C46" s="35"/>
      <c r="D46" s="35"/>
      <c r="E46" s="36"/>
      <c r="F46" s="35"/>
      <c r="G46" s="35"/>
      <c r="H46" s="35"/>
    </row>
  </sheetData>
  <mergeCells count="6">
    <mergeCell ref="A33:H33"/>
    <mergeCell ref="A1:H1"/>
    <mergeCell ref="A2:H2"/>
    <mergeCell ref="A3:H3"/>
    <mergeCell ref="A4:H4"/>
    <mergeCell ref="A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workbookViewId="0">
      <selection sqref="A1:XFD954"/>
    </sheetView>
  </sheetViews>
  <sheetFormatPr defaultColWidth="9.140625" defaultRowHeight="15" x14ac:dyDescent="0.25"/>
  <cols>
    <col min="1" max="1" width="3.5703125" style="106" customWidth="1"/>
    <col min="2" max="2" width="3.42578125" style="111" customWidth="1"/>
    <col min="3" max="3" width="4.5703125" style="111" customWidth="1"/>
    <col min="4" max="4" width="32.42578125" style="262" customWidth="1"/>
    <col min="5" max="5" width="24.28515625" style="262" customWidth="1"/>
    <col min="6" max="6" width="8.5703125" style="111" bestFit="1" customWidth="1"/>
    <col min="7" max="7" width="8.28515625" style="111" bestFit="1" customWidth="1"/>
    <col min="8" max="8" width="16.28515625" style="263" bestFit="1" customWidth="1"/>
    <col min="9" max="9" width="8.5703125" style="111" bestFit="1" customWidth="1"/>
    <col min="10" max="10" width="8.28515625" style="111" bestFit="1" customWidth="1"/>
    <col min="11" max="11" width="15.5703125" style="263" customWidth="1"/>
    <col min="12" max="12" width="12.28515625" style="111" bestFit="1" customWidth="1"/>
    <col min="13" max="13" width="11.42578125" style="275" bestFit="1" customWidth="1"/>
    <col min="14" max="15" width="12.5703125" style="275" bestFit="1" customWidth="1"/>
    <col min="16" max="16" width="11.42578125" style="275" bestFit="1" customWidth="1"/>
    <col min="17" max="17" width="12.42578125" style="275" customWidth="1"/>
    <col min="18" max="19" width="12.5703125" style="275" bestFit="1" customWidth="1"/>
    <col min="20" max="16384" width="9.140625" style="106"/>
  </cols>
  <sheetData>
    <row r="1" spans="1:19" ht="15.75" customHeight="1" x14ac:dyDescent="0.25">
      <c r="A1" s="358" t="s">
        <v>180</v>
      </c>
      <c r="B1" s="358"/>
      <c r="C1" s="358"/>
      <c r="D1" s="358"/>
      <c r="E1" s="358"/>
      <c r="F1" s="358"/>
      <c r="G1" s="358"/>
      <c r="H1" s="358"/>
      <c r="I1" s="358"/>
      <c r="J1" s="358"/>
      <c r="K1" s="358"/>
      <c r="L1" s="358"/>
      <c r="M1" s="358"/>
      <c r="N1" s="358"/>
      <c r="O1" s="358"/>
      <c r="P1" s="358"/>
      <c r="Q1" s="358"/>
      <c r="R1" s="358"/>
      <c r="S1" s="358"/>
    </row>
    <row r="2" spans="1:19" ht="15.75" customHeight="1" x14ac:dyDescent="0.25">
      <c r="A2" s="358" t="s">
        <v>181</v>
      </c>
      <c r="B2" s="358"/>
      <c r="C2" s="358"/>
      <c r="D2" s="358"/>
      <c r="E2" s="358"/>
      <c r="F2" s="358"/>
      <c r="G2" s="358"/>
      <c r="H2" s="358"/>
      <c r="I2" s="358"/>
      <c r="J2" s="358"/>
      <c r="K2" s="358"/>
      <c r="L2" s="358"/>
      <c r="M2" s="358"/>
      <c r="N2" s="358"/>
      <c r="O2" s="358"/>
      <c r="P2" s="358"/>
      <c r="Q2" s="358"/>
      <c r="R2" s="358"/>
      <c r="S2" s="358"/>
    </row>
    <row r="3" spans="1:19" ht="15.75" customHeight="1" x14ac:dyDescent="0.25">
      <c r="A3" s="358" t="s">
        <v>4</v>
      </c>
      <c r="B3" s="358"/>
      <c r="C3" s="358"/>
      <c r="D3" s="358"/>
      <c r="E3" s="358"/>
      <c r="F3" s="358"/>
      <c r="G3" s="358"/>
      <c r="H3" s="358"/>
      <c r="I3" s="358"/>
      <c r="J3" s="358"/>
      <c r="K3" s="358"/>
      <c r="L3" s="358"/>
      <c r="M3" s="358"/>
      <c r="N3" s="358"/>
      <c r="O3" s="358"/>
      <c r="P3" s="358"/>
      <c r="Q3" s="358"/>
      <c r="R3" s="358"/>
      <c r="S3" s="358"/>
    </row>
    <row r="4" spans="1:19" ht="15" customHeight="1" x14ac:dyDescent="0.25">
      <c r="A4" s="349" t="s">
        <v>182</v>
      </c>
      <c r="B4" s="349"/>
      <c r="C4" s="349"/>
      <c r="D4" s="349"/>
      <c r="E4" s="107"/>
      <c r="F4" s="108"/>
      <c r="G4" s="108"/>
      <c r="H4" s="109"/>
      <c r="I4" s="108"/>
      <c r="J4" s="108"/>
      <c r="K4" s="109"/>
      <c r="L4" s="108"/>
      <c r="M4" s="108"/>
      <c r="N4" s="108"/>
      <c r="O4" s="108"/>
      <c r="P4" s="108"/>
      <c r="Q4" s="108"/>
      <c r="R4" s="108"/>
      <c r="S4" s="108"/>
    </row>
    <row r="5" spans="1:19" x14ac:dyDescent="0.25">
      <c r="A5" s="349" t="s">
        <v>183</v>
      </c>
      <c r="B5" s="349"/>
      <c r="C5" s="349"/>
      <c r="D5" s="349"/>
      <c r="E5" s="107"/>
      <c r="F5" s="108"/>
      <c r="G5" s="108"/>
      <c r="H5" s="109"/>
      <c r="I5" s="108"/>
      <c r="J5" s="108"/>
      <c r="K5" s="109"/>
      <c r="L5" s="108"/>
      <c r="M5" s="110"/>
      <c r="N5" s="110"/>
      <c r="O5" s="110"/>
      <c r="P5" s="110"/>
      <c r="Q5" s="110"/>
      <c r="R5" s="110"/>
      <c r="S5" s="110"/>
    </row>
    <row r="6" spans="1:19" x14ac:dyDescent="0.25">
      <c r="A6" s="349" t="s">
        <v>184</v>
      </c>
      <c r="B6" s="349"/>
      <c r="C6" s="349"/>
      <c r="D6" s="349"/>
      <c r="E6" s="107"/>
      <c r="F6" s="108"/>
      <c r="G6" s="108"/>
      <c r="H6" s="109"/>
      <c r="I6" s="108"/>
      <c r="J6" s="108"/>
      <c r="K6" s="109"/>
      <c r="L6" s="108"/>
      <c r="M6" s="110"/>
      <c r="N6" s="110"/>
      <c r="O6" s="110"/>
      <c r="P6" s="110"/>
      <c r="Q6" s="110"/>
      <c r="R6" s="110"/>
      <c r="S6" s="110"/>
    </row>
    <row r="7" spans="1:19" x14ac:dyDescent="0.25">
      <c r="A7" s="349" t="s">
        <v>185</v>
      </c>
      <c r="B7" s="349"/>
      <c r="C7" s="349"/>
      <c r="D7" s="349"/>
      <c r="E7" s="107"/>
      <c r="F7" s="108"/>
      <c r="G7" s="108"/>
      <c r="H7" s="109"/>
      <c r="I7" s="108"/>
      <c r="J7" s="108"/>
      <c r="K7" s="109"/>
      <c r="L7" s="108"/>
      <c r="M7" s="110"/>
      <c r="N7" s="110"/>
      <c r="O7" s="110"/>
      <c r="P7" s="110"/>
      <c r="Q7" s="110"/>
      <c r="R7" s="110"/>
      <c r="S7" s="110"/>
    </row>
    <row r="8" spans="1:19" x14ac:dyDescent="0.25">
      <c r="C8" s="112"/>
      <c r="D8" s="113"/>
      <c r="E8" s="107"/>
      <c r="F8" s="108"/>
      <c r="G8" s="108"/>
      <c r="H8" s="114"/>
      <c r="I8" s="115"/>
      <c r="J8" s="108"/>
      <c r="K8" s="114"/>
      <c r="L8" s="108"/>
      <c r="M8" s="116"/>
      <c r="N8" s="116"/>
      <c r="O8" s="116"/>
      <c r="P8" s="116"/>
      <c r="Q8" s="116"/>
      <c r="R8" s="116"/>
      <c r="S8" s="116"/>
    </row>
    <row r="9" spans="1:19" s="117" customFormat="1" ht="15" customHeight="1" x14ac:dyDescent="0.25">
      <c r="A9" s="350" t="s">
        <v>186</v>
      </c>
      <c r="B9" s="350"/>
      <c r="C9" s="350"/>
      <c r="D9" s="352" t="s">
        <v>187</v>
      </c>
      <c r="E9" s="353" t="s">
        <v>188</v>
      </c>
      <c r="F9" s="354" t="s">
        <v>189</v>
      </c>
      <c r="G9" s="354"/>
      <c r="H9" s="354"/>
      <c r="I9" s="354"/>
      <c r="J9" s="354"/>
      <c r="K9" s="354"/>
      <c r="L9" s="354"/>
      <c r="M9" s="355" t="s">
        <v>190</v>
      </c>
      <c r="N9" s="356"/>
      <c r="O9" s="356"/>
      <c r="P9" s="356"/>
      <c r="Q9" s="356"/>
      <c r="R9" s="356"/>
      <c r="S9" s="357"/>
    </row>
    <row r="10" spans="1:19" s="117" customFormat="1" ht="15" customHeight="1" x14ac:dyDescent="0.25">
      <c r="A10" s="350"/>
      <c r="B10" s="350"/>
      <c r="C10" s="350"/>
      <c r="D10" s="352"/>
      <c r="E10" s="353"/>
      <c r="F10" s="354" t="s">
        <v>191</v>
      </c>
      <c r="G10" s="354"/>
      <c r="H10" s="354"/>
      <c r="I10" s="354" t="s">
        <v>7</v>
      </c>
      <c r="J10" s="354"/>
      <c r="K10" s="354"/>
      <c r="L10" s="354"/>
      <c r="M10" s="118"/>
      <c r="N10" s="118"/>
      <c r="O10" s="118"/>
      <c r="P10" s="118"/>
      <c r="Q10" s="118"/>
      <c r="R10" s="118"/>
      <c r="S10" s="119"/>
    </row>
    <row r="11" spans="1:19" s="117" customFormat="1" ht="24.6" customHeight="1" x14ac:dyDescent="0.25">
      <c r="A11" s="350"/>
      <c r="B11" s="350"/>
      <c r="C11" s="350"/>
      <c r="D11" s="352"/>
      <c r="E11" s="353"/>
      <c r="F11" s="347" t="s">
        <v>192</v>
      </c>
      <c r="G11" s="347" t="s">
        <v>193</v>
      </c>
      <c r="H11" s="346" t="s">
        <v>194</v>
      </c>
      <c r="I11" s="347" t="s">
        <v>192</v>
      </c>
      <c r="J11" s="347" t="s">
        <v>193</v>
      </c>
      <c r="K11" s="346" t="s">
        <v>194</v>
      </c>
      <c r="L11" s="348" t="s">
        <v>195</v>
      </c>
      <c r="M11" s="342" t="s">
        <v>196</v>
      </c>
      <c r="N11" s="342" t="s">
        <v>197</v>
      </c>
      <c r="O11" s="342" t="s">
        <v>198</v>
      </c>
      <c r="P11" s="342" t="s">
        <v>199</v>
      </c>
      <c r="Q11" s="342" t="s">
        <v>200</v>
      </c>
      <c r="R11" s="344" t="s">
        <v>201</v>
      </c>
      <c r="S11" s="342" t="s">
        <v>202</v>
      </c>
    </row>
    <row r="12" spans="1:19" s="117" customFormat="1" x14ac:dyDescent="0.25">
      <c r="A12" s="351"/>
      <c r="B12" s="351"/>
      <c r="C12" s="351"/>
      <c r="D12" s="352"/>
      <c r="E12" s="353"/>
      <c r="F12" s="347"/>
      <c r="G12" s="347"/>
      <c r="H12" s="346"/>
      <c r="I12" s="347"/>
      <c r="J12" s="347"/>
      <c r="K12" s="346"/>
      <c r="L12" s="348"/>
      <c r="M12" s="343"/>
      <c r="N12" s="343"/>
      <c r="O12" s="343"/>
      <c r="P12" s="343"/>
      <c r="Q12" s="343"/>
      <c r="R12" s="345"/>
      <c r="S12" s="343"/>
    </row>
    <row r="13" spans="1:19" x14ac:dyDescent="0.25">
      <c r="A13" s="120">
        <v>5</v>
      </c>
      <c r="B13" s="121"/>
      <c r="C13" s="122"/>
      <c r="D13" s="123" t="s">
        <v>18</v>
      </c>
      <c r="E13" s="124"/>
      <c r="F13" s="125"/>
      <c r="G13" s="125"/>
      <c r="H13" s="126"/>
      <c r="I13" s="125"/>
      <c r="J13" s="125"/>
      <c r="K13" s="126"/>
      <c r="L13" s="125"/>
      <c r="M13" s="127"/>
      <c r="N13" s="127"/>
      <c r="O13" s="127"/>
      <c r="P13" s="127"/>
      <c r="Q13" s="127"/>
      <c r="R13" s="127"/>
      <c r="S13" s="127"/>
    </row>
    <row r="14" spans="1:19" ht="30" x14ac:dyDescent="0.25">
      <c r="A14" s="128">
        <v>1</v>
      </c>
      <c r="B14" s="129"/>
      <c r="C14" s="130"/>
      <c r="D14" s="131" t="s">
        <v>203</v>
      </c>
      <c r="E14" s="124"/>
      <c r="F14" s="125"/>
      <c r="G14" s="125"/>
      <c r="H14" s="132"/>
      <c r="I14" s="133"/>
      <c r="J14" s="125"/>
      <c r="K14" s="132"/>
      <c r="L14" s="134"/>
      <c r="M14" s="135"/>
      <c r="N14" s="136"/>
      <c r="O14" s="135"/>
      <c r="P14" s="135"/>
      <c r="Q14" s="135"/>
      <c r="R14" s="135"/>
      <c r="S14" s="135"/>
    </row>
    <row r="15" spans="1:19" ht="30" customHeight="1" x14ac:dyDescent="0.25">
      <c r="A15" s="137">
        <v>1</v>
      </c>
      <c r="B15" s="138">
        <v>1</v>
      </c>
      <c r="C15" s="139"/>
      <c r="D15" s="123" t="s">
        <v>204</v>
      </c>
      <c r="E15" s="140"/>
      <c r="F15" s="141"/>
      <c r="G15" s="141"/>
      <c r="H15" s="142">
        <f>SUM(H16:H22)</f>
        <v>476719400</v>
      </c>
      <c r="I15" s="143"/>
      <c r="J15" s="144"/>
      <c r="K15" s="142">
        <f>SUM(K16:K22)</f>
        <v>476446655</v>
      </c>
      <c r="L15" s="134"/>
      <c r="M15" s="145"/>
      <c r="N15" s="136"/>
      <c r="O15" s="136"/>
      <c r="P15" s="136"/>
      <c r="Q15" s="135"/>
      <c r="R15" s="136"/>
      <c r="S15" s="136"/>
    </row>
    <row r="16" spans="1:19" ht="29.25" customHeight="1" x14ac:dyDescent="0.25">
      <c r="A16" s="146">
        <v>1</v>
      </c>
      <c r="B16" s="147">
        <v>1</v>
      </c>
      <c r="C16" s="148">
        <v>1</v>
      </c>
      <c r="D16" s="149" t="s">
        <v>205</v>
      </c>
      <c r="E16" s="150" t="s">
        <v>206</v>
      </c>
      <c r="F16" s="151">
        <v>12</v>
      </c>
      <c r="G16" s="151" t="s">
        <v>207</v>
      </c>
      <c r="H16" s="152">
        <v>27110000</v>
      </c>
      <c r="I16" s="151">
        <v>12</v>
      </c>
      <c r="J16" s="151" t="s">
        <v>207</v>
      </c>
      <c r="K16" s="152">
        <v>27110000</v>
      </c>
      <c r="L16" s="153">
        <f t="shared" ref="L16:L43" si="0">K16/H16</f>
        <v>1</v>
      </c>
      <c r="M16" s="154"/>
      <c r="N16" s="154"/>
      <c r="O16" s="154">
        <v>27110000</v>
      </c>
      <c r="P16" s="154"/>
      <c r="Q16" s="155"/>
      <c r="R16" s="136"/>
      <c r="S16" s="136"/>
    </row>
    <row r="17" spans="1:19" ht="30" customHeight="1" x14ac:dyDescent="0.25">
      <c r="A17" s="146">
        <v>1</v>
      </c>
      <c r="B17" s="147">
        <v>1</v>
      </c>
      <c r="C17" s="148">
        <v>2</v>
      </c>
      <c r="D17" s="149" t="s">
        <v>208</v>
      </c>
      <c r="E17" s="150" t="s">
        <v>209</v>
      </c>
      <c r="F17" s="151">
        <v>12</v>
      </c>
      <c r="G17" s="151" t="s">
        <v>207</v>
      </c>
      <c r="H17" s="152">
        <f>[1]Sheet1!G37</f>
        <v>317276000</v>
      </c>
      <c r="I17" s="151">
        <v>12</v>
      </c>
      <c r="J17" s="151" t="s">
        <v>207</v>
      </c>
      <c r="K17" s="152">
        <v>317276000</v>
      </c>
      <c r="L17" s="153">
        <f t="shared" si="0"/>
        <v>1</v>
      </c>
      <c r="M17" s="154"/>
      <c r="N17" s="154"/>
      <c r="O17" s="154">
        <v>292668000</v>
      </c>
      <c r="P17" s="154"/>
      <c r="Q17" s="156">
        <v>24608000</v>
      </c>
      <c r="R17" s="136"/>
      <c r="S17" s="136"/>
    </row>
    <row r="18" spans="1:19" ht="30" customHeight="1" x14ac:dyDescent="0.25">
      <c r="A18" s="146">
        <v>1</v>
      </c>
      <c r="B18" s="147">
        <v>1</v>
      </c>
      <c r="C18" s="148">
        <v>3</v>
      </c>
      <c r="D18" s="149" t="s">
        <v>210</v>
      </c>
      <c r="E18" s="150" t="s">
        <v>211</v>
      </c>
      <c r="F18" s="151">
        <v>12</v>
      </c>
      <c r="G18" s="151" t="s">
        <v>207</v>
      </c>
      <c r="H18" s="152">
        <f>[1]Sheet1!G41</f>
        <v>8490300</v>
      </c>
      <c r="I18" s="151">
        <v>12</v>
      </c>
      <c r="J18" s="151" t="s">
        <v>207</v>
      </c>
      <c r="K18" s="152">
        <v>8490300</v>
      </c>
      <c r="L18" s="153">
        <f t="shared" si="0"/>
        <v>1</v>
      </c>
      <c r="M18" s="154"/>
      <c r="N18" s="154"/>
      <c r="O18" s="154">
        <v>8490300</v>
      </c>
      <c r="P18" s="154"/>
      <c r="Q18" s="157"/>
      <c r="R18" s="136"/>
      <c r="S18" s="136"/>
    </row>
    <row r="19" spans="1:19" ht="49.5" customHeight="1" x14ac:dyDescent="0.25">
      <c r="A19" s="158">
        <v>1</v>
      </c>
      <c r="B19" s="159">
        <v>1</v>
      </c>
      <c r="C19" s="160">
        <v>4</v>
      </c>
      <c r="D19" s="149" t="s">
        <v>212</v>
      </c>
      <c r="E19" s="151" t="s">
        <v>213</v>
      </c>
      <c r="F19" s="151">
        <v>12</v>
      </c>
      <c r="G19" s="151" t="s">
        <v>214</v>
      </c>
      <c r="H19" s="152">
        <f>[1]Sheet3!G43</f>
        <v>58733100</v>
      </c>
      <c r="I19" s="151">
        <v>12</v>
      </c>
      <c r="J19" s="151" t="s">
        <v>214</v>
      </c>
      <c r="K19" s="152">
        <v>58463355</v>
      </c>
      <c r="L19" s="153">
        <f t="shared" si="0"/>
        <v>0.99540727460324763</v>
      </c>
      <c r="M19" s="161"/>
      <c r="N19" s="161"/>
      <c r="O19" s="161">
        <v>58668200</v>
      </c>
      <c r="P19" s="154"/>
      <c r="Q19" s="156">
        <v>64900</v>
      </c>
      <c r="R19" s="136"/>
      <c r="S19" s="136"/>
    </row>
    <row r="20" spans="1:19" x14ac:dyDescent="0.25">
      <c r="A20" s="162">
        <v>1</v>
      </c>
      <c r="B20" s="147">
        <v>1</v>
      </c>
      <c r="C20" s="148">
        <v>5</v>
      </c>
      <c r="D20" s="149" t="s">
        <v>215</v>
      </c>
      <c r="E20" s="151" t="s">
        <v>216</v>
      </c>
      <c r="F20" s="151">
        <v>1</v>
      </c>
      <c r="G20" s="151" t="s">
        <v>217</v>
      </c>
      <c r="H20" s="152">
        <f>[1]Sheet3!G70</f>
        <v>44200000</v>
      </c>
      <c r="I20" s="151">
        <v>1</v>
      </c>
      <c r="J20" s="151" t="s">
        <v>217</v>
      </c>
      <c r="K20" s="152">
        <v>44200000</v>
      </c>
      <c r="L20" s="153">
        <f t="shared" si="0"/>
        <v>1</v>
      </c>
      <c r="M20" s="154"/>
      <c r="N20" s="161"/>
      <c r="O20" s="161">
        <v>44200000</v>
      </c>
      <c r="P20" s="154"/>
      <c r="Q20" s="157"/>
      <c r="R20" s="136"/>
      <c r="S20" s="136"/>
    </row>
    <row r="21" spans="1:19" ht="30" customHeight="1" x14ac:dyDescent="0.25">
      <c r="A21" s="162">
        <v>1</v>
      </c>
      <c r="B21" s="147">
        <v>1</v>
      </c>
      <c r="C21" s="148">
        <v>6</v>
      </c>
      <c r="D21" s="149" t="s">
        <v>218</v>
      </c>
      <c r="E21" s="151" t="s">
        <v>219</v>
      </c>
      <c r="F21" s="151">
        <v>1</v>
      </c>
      <c r="G21" s="151" t="s">
        <v>217</v>
      </c>
      <c r="H21" s="152">
        <f>[1]Sheet3!G75</f>
        <v>16745000</v>
      </c>
      <c r="I21" s="151">
        <v>1</v>
      </c>
      <c r="J21" s="151" t="s">
        <v>217</v>
      </c>
      <c r="K21" s="152">
        <v>16742000</v>
      </c>
      <c r="L21" s="153">
        <f t="shared" si="0"/>
        <v>0.99982084204240074</v>
      </c>
      <c r="M21" s="161"/>
      <c r="N21" s="161"/>
      <c r="O21" s="161">
        <v>16745000</v>
      </c>
      <c r="P21" s="154"/>
      <c r="Q21" s="157"/>
      <c r="R21" s="136"/>
      <c r="S21" s="136"/>
    </row>
    <row r="22" spans="1:19" ht="30" x14ac:dyDescent="0.25">
      <c r="A22" s="162">
        <v>1</v>
      </c>
      <c r="B22" s="147">
        <v>1</v>
      </c>
      <c r="C22" s="148">
        <v>7</v>
      </c>
      <c r="D22" s="149" t="s">
        <v>220</v>
      </c>
      <c r="E22" s="151" t="s">
        <v>221</v>
      </c>
      <c r="F22" s="151">
        <v>1</v>
      </c>
      <c r="G22" s="151" t="s">
        <v>217</v>
      </c>
      <c r="H22" s="152">
        <f>[1]Sheet3!G84</f>
        <v>4165000</v>
      </c>
      <c r="I22" s="151">
        <v>1</v>
      </c>
      <c r="J22" s="151" t="s">
        <v>217</v>
      </c>
      <c r="K22" s="152">
        <v>4165000</v>
      </c>
      <c r="L22" s="153">
        <f t="shared" si="0"/>
        <v>1</v>
      </c>
      <c r="M22" s="154"/>
      <c r="N22" s="161"/>
      <c r="O22" s="161">
        <v>4165000</v>
      </c>
      <c r="P22" s="154"/>
      <c r="Q22" s="157"/>
      <c r="R22" s="136"/>
      <c r="S22" s="136"/>
    </row>
    <row r="23" spans="1:19" s="164" customFormat="1" ht="30" x14ac:dyDescent="0.25">
      <c r="A23" s="137">
        <v>1</v>
      </c>
      <c r="B23" s="138">
        <v>2</v>
      </c>
      <c r="C23" s="139"/>
      <c r="D23" s="123" t="s">
        <v>222</v>
      </c>
      <c r="E23" s="163"/>
      <c r="F23" s="141"/>
      <c r="G23" s="141"/>
      <c r="H23" s="142">
        <f>SUM(H24:H27)</f>
        <v>102981000</v>
      </c>
      <c r="I23" s="141"/>
      <c r="J23" s="141"/>
      <c r="K23" s="142">
        <f>SUM(K24:K27)</f>
        <v>90416357</v>
      </c>
      <c r="L23" s="153"/>
      <c r="M23" s="154"/>
      <c r="N23" s="154"/>
      <c r="O23" s="154"/>
      <c r="P23" s="154"/>
      <c r="Q23" s="157"/>
      <c r="R23" s="136"/>
      <c r="S23" s="136"/>
    </row>
    <row r="24" spans="1:19" ht="27" customHeight="1" x14ac:dyDescent="0.25">
      <c r="A24" s="162">
        <v>1</v>
      </c>
      <c r="B24" s="147">
        <v>2</v>
      </c>
      <c r="C24" s="148">
        <v>3</v>
      </c>
      <c r="D24" s="149" t="s">
        <v>223</v>
      </c>
      <c r="E24" s="165" t="s">
        <v>224</v>
      </c>
      <c r="F24" s="151">
        <v>1</v>
      </c>
      <c r="G24" s="151" t="s">
        <v>217</v>
      </c>
      <c r="H24" s="152">
        <f>[1]Sheet3!G99</f>
        <v>52671000</v>
      </c>
      <c r="I24" s="151">
        <v>1</v>
      </c>
      <c r="J24" s="151" t="s">
        <v>217</v>
      </c>
      <c r="K24" s="152">
        <v>52106357</v>
      </c>
      <c r="L24" s="153">
        <f t="shared" si="0"/>
        <v>0.98927981242049701</v>
      </c>
      <c r="M24" s="154"/>
      <c r="N24" s="154"/>
      <c r="O24" s="154">
        <v>32447000</v>
      </c>
      <c r="P24" s="154"/>
      <c r="Q24" s="156">
        <v>20224000</v>
      </c>
      <c r="R24" s="136"/>
      <c r="S24" s="136"/>
    </row>
    <row r="25" spans="1:19" x14ac:dyDescent="0.25">
      <c r="A25" s="162">
        <v>1</v>
      </c>
      <c r="B25" s="147">
        <v>2</v>
      </c>
      <c r="C25" s="166">
        <v>90</v>
      </c>
      <c r="D25" s="149" t="s">
        <v>225</v>
      </c>
      <c r="E25" s="163" t="s">
        <v>226</v>
      </c>
      <c r="F25" s="151">
        <v>1</v>
      </c>
      <c r="G25" s="151" t="s">
        <v>217</v>
      </c>
      <c r="H25" s="152">
        <f>[1]Sheet3!G111</f>
        <v>39950000</v>
      </c>
      <c r="I25" s="151">
        <v>1</v>
      </c>
      <c r="J25" s="151" t="s">
        <v>217</v>
      </c>
      <c r="K25" s="152">
        <v>27950000</v>
      </c>
      <c r="L25" s="153">
        <f t="shared" si="0"/>
        <v>0.69962453066332919</v>
      </c>
      <c r="M25" s="154">
        <v>9500000</v>
      </c>
      <c r="N25" s="154"/>
      <c r="O25" s="154">
        <v>27950000</v>
      </c>
      <c r="P25" s="154"/>
      <c r="Q25" s="156">
        <v>2500000</v>
      </c>
      <c r="R25" s="136"/>
      <c r="S25" s="136"/>
    </row>
    <row r="26" spans="1:19" ht="30" x14ac:dyDescent="0.25">
      <c r="A26" s="162">
        <v>1</v>
      </c>
      <c r="B26" s="147">
        <v>2</v>
      </c>
      <c r="C26" s="166">
        <v>94</v>
      </c>
      <c r="D26" s="149" t="s">
        <v>227</v>
      </c>
      <c r="E26" s="151" t="s">
        <v>228</v>
      </c>
      <c r="F26" s="151">
        <v>1</v>
      </c>
      <c r="G26" s="151" t="s">
        <v>217</v>
      </c>
      <c r="H26" s="152">
        <f>[1]Sheet3!G116</f>
        <v>3360000</v>
      </c>
      <c r="I26" s="151">
        <v>1</v>
      </c>
      <c r="J26" s="151" t="s">
        <v>217</v>
      </c>
      <c r="K26" s="152">
        <v>3360000</v>
      </c>
      <c r="L26" s="153">
        <f t="shared" si="0"/>
        <v>1</v>
      </c>
      <c r="M26" s="154"/>
      <c r="N26" s="154"/>
      <c r="O26" s="154">
        <v>3360000</v>
      </c>
      <c r="P26" s="154"/>
      <c r="Q26" s="157"/>
      <c r="R26" s="136"/>
      <c r="S26" s="136"/>
    </row>
    <row r="27" spans="1:19" ht="30" x14ac:dyDescent="0.25">
      <c r="A27" s="162">
        <v>1</v>
      </c>
      <c r="B27" s="147">
        <v>2</v>
      </c>
      <c r="C27" s="166">
        <v>95</v>
      </c>
      <c r="D27" s="149" t="s">
        <v>229</v>
      </c>
      <c r="E27" s="163" t="s">
        <v>230</v>
      </c>
      <c r="F27" s="151">
        <v>1</v>
      </c>
      <c r="G27" s="151" t="s">
        <v>217</v>
      </c>
      <c r="H27" s="152">
        <f>[1]Sheet3!G120</f>
        <v>7000000</v>
      </c>
      <c r="I27" s="151">
        <v>1</v>
      </c>
      <c r="J27" s="151" t="s">
        <v>217</v>
      </c>
      <c r="K27" s="152">
        <v>7000000</v>
      </c>
      <c r="L27" s="153">
        <f t="shared" si="0"/>
        <v>1</v>
      </c>
      <c r="M27" s="154"/>
      <c r="N27" s="154"/>
      <c r="O27" s="136">
        <v>4600000</v>
      </c>
      <c r="P27" s="136"/>
      <c r="Q27" s="167">
        <v>2400000</v>
      </c>
      <c r="R27" s="136"/>
      <c r="S27" s="136"/>
    </row>
    <row r="28" spans="1:19" s="173" customFormat="1" ht="28.5" customHeight="1" x14ac:dyDescent="0.25">
      <c r="A28" s="137">
        <v>1</v>
      </c>
      <c r="B28" s="138">
        <v>3</v>
      </c>
      <c r="C28" s="139"/>
      <c r="D28" s="123" t="s">
        <v>231</v>
      </c>
      <c r="E28" s="168"/>
      <c r="F28" s="141"/>
      <c r="G28" s="141"/>
      <c r="H28" s="142">
        <f>SUM(H29:H30)</f>
        <v>7250000</v>
      </c>
      <c r="I28" s="141"/>
      <c r="J28" s="141"/>
      <c r="K28" s="142">
        <f>SUM(K29:K30)</f>
        <v>7250000</v>
      </c>
      <c r="L28" s="169">
        <f t="shared" si="0"/>
        <v>1</v>
      </c>
      <c r="M28" s="170"/>
      <c r="N28" s="170"/>
      <c r="O28" s="171"/>
      <c r="P28" s="171"/>
      <c r="Q28" s="172"/>
      <c r="R28" s="171"/>
      <c r="S28" s="171"/>
    </row>
    <row r="29" spans="1:19" x14ac:dyDescent="0.25">
      <c r="A29" s="146">
        <v>1</v>
      </c>
      <c r="B29" s="147">
        <v>3</v>
      </c>
      <c r="C29" s="166">
        <v>90</v>
      </c>
      <c r="D29" s="149" t="s">
        <v>232</v>
      </c>
      <c r="E29" s="163" t="s">
        <v>233</v>
      </c>
      <c r="F29" s="151">
        <v>1</v>
      </c>
      <c r="G29" s="151" t="s">
        <v>217</v>
      </c>
      <c r="H29" s="152">
        <v>1425000</v>
      </c>
      <c r="I29" s="151">
        <v>1</v>
      </c>
      <c r="J29" s="151" t="s">
        <v>217</v>
      </c>
      <c r="K29" s="152">
        <v>1425000</v>
      </c>
      <c r="L29" s="153">
        <f t="shared" si="0"/>
        <v>1</v>
      </c>
      <c r="M29" s="154"/>
      <c r="N29" s="154"/>
      <c r="O29" s="136">
        <v>1425000</v>
      </c>
      <c r="P29" s="136"/>
      <c r="Q29" s="172"/>
      <c r="R29" s="136"/>
      <c r="S29" s="136"/>
    </row>
    <row r="30" spans="1:19" ht="45" x14ac:dyDescent="0.25">
      <c r="A30" s="146">
        <v>1</v>
      </c>
      <c r="B30" s="147">
        <v>3</v>
      </c>
      <c r="C30" s="166">
        <v>91</v>
      </c>
      <c r="D30" s="149" t="s">
        <v>234</v>
      </c>
      <c r="E30" s="151" t="s">
        <v>235</v>
      </c>
      <c r="F30" s="151">
        <v>1</v>
      </c>
      <c r="G30" s="151" t="s">
        <v>217</v>
      </c>
      <c r="H30" s="152">
        <f>[1]Sheet3!G141</f>
        <v>5825000</v>
      </c>
      <c r="I30" s="151">
        <v>1</v>
      </c>
      <c r="J30" s="151" t="s">
        <v>217</v>
      </c>
      <c r="K30" s="152">
        <v>5825000</v>
      </c>
      <c r="L30" s="153">
        <f t="shared" si="0"/>
        <v>1</v>
      </c>
      <c r="M30" s="154"/>
      <c r="N30" s="154"/>
      <c r="O30" s="136">
        <v>5825000</v>
      </c>
      <c r="P30" s="136"/>
      <c r="Q30" s="174"/>
      <c r="R30" s="136"/>
      <c r="S30" s="136"/>
    </row>
    <row r="31" spans="1:19" ht="30" customHeight="1" x14ac:dyDescent="0.25">
      <c r="A31" s="162">
        <v>1</v>
      </c>
      <c r="B31" s="147">
        <v>4</v>
      </c>
      <c r="C31" s="166"/>
      <c r="D31" s="123" t="s">
        <v>236</v>
      </c>
      <c r="E31" s="163"/>
      <c r="F31" s="141"/>
      <c r="G31" s="141"/>
      <c r="H31" s="142">
        <f>SUM(H32:H41)</f>
        <v>54025000</v>
      </c>
      <c r="I31" s="141"/>
      <c r="J31" s="141"/>
      <c r="K31" s="142">
        <f>SUM(K32:K41)</f>
        <v>45905000</v>
      </c>
      <c r="L31" s="153">
        <f t="shared" si="0"/>
        <v>0.84969921332716336</v>
      </c>
      <c r="M31" s="154"/>
      <c r="N31" s="154"/>
      <c r="O31" s="136"/>
      <c r="P31" s="136"/>
      <c r="Q31" s="172"/>
      <c r="R31" s="136"/>
      <c r="S31" s="136"/>
    </row>
    <row r="32" spans="1:19" ht="30" customHeight="1" x14ac:dyDescent="0.25">
      <c r="A32" s="146">
        <v>1</v>
      </c>
      <c r="B32" s="147">
        <v>4</v>
      </c>
      <c r="C32" s="148">
        <v>1</v>
      </c>
      <c r="D32" s="149" t="s">
        <v>237</v>
      </c>
      <c r="E32" s="151" t="s">
        <v>238</v>
      </c>
      <c r="F32" s="151">
        <v>1</v>
      </c>
      <c r="G32" s="151" t="s">
        <v>217</v>
      </c>
      <c r="H32" s="152">
        <f>[1]Sheet3!G152</f>
        <v>24375000</v>
      </c>
      <c r="I32" s="151">
        <v>1</v>
      </c>
      <c r="J32" s="151" t="s">
        <v>217</v>
      </c>
      <c r="K32" s="152">
        <v>20075000</v>
      </c>
      <c r="L32" s="153">
        <f t="shared" si="0"/>
        <v>0.82358974358974357</v>
      </c>
      <c r="M32" s="154"/>
      <c r="N32" s="154"/>
      <c r="O32" s="136">
        <v>24375000</v>
      </c>
      <c r="P32" s="136"/>
      <c r="Q32" s="174"/>
      <c r="R32" s="136"/>
      <c r="S32" s="136"/>
    </row>
    <row r="33" spans="1:20" ht="45" x14ac:dyDescent="0.25">
      <c r="A33" s="146">
        <v>1</v>
      </c>
      <c r="B33" s="147">
        <v>4</v>
      </c>
      <c r="C33" s="148">
        <v>3</v>
      </c>
      <c r="D33" s="149" t="s">
        <v>239</v>
      </c>
      <c r="E33" s="151" t="s">
        <v>240</v>
      </c>
      <c r="F33" s="151">
        <v>1</v>
      </c>
      <c r="G33" s="151" t="s">
        <v>217</v>
      </c>
      <c r="H33" s="152">
        <f>[1]Sheet3!G165</f>
        <v>3607500</v>
      </c>
      <c r="I33" s="151">
        <v>1</v>
      </c>
      <c r="J33" s="151" t="s">
        <v>217</v>
      </c>
      <c r="K33" s="152">
        <v>3257500</v>
      </c>
      <c r="L33" s="153">
        <f t="shared" si="0"/>
        <v>0.90297990297990294</v>
      </c>
      <c r="M33" s="154"/>
      <c r="N33" s="154"/>
      <c r="O33" s="136">
        <v>3607500</v>
      </c>
      <c r="P33" s="136"/>
      <c r="Q33" s="172"/>
      <c r="R33" s="136"/>
      <c r="S33" s="136"/>
    </row>
    <row r="34" spans="1:20" ht="45" x14ac:dyDescent="0.25">
      <c r="A34" s="146">
        <v>1</v>
      </c>
      <c r="B34" s="147">
        <v>4</v>
      </c>
      <c r="C34" s="148">
        <v>4</v>
      </c>
      <c r="D34" s="149" t="s">
        <v>241</v>
      </c>
      <c r="E34" s="151" t="s">
        <v>242</v>
      </c>
      <c r="F34" s="151">
        <v>1</v>
      </c>
      <c r="G34" s="151" t="s">
        <v>217</v>
      </c>
      <c r="H34" s="152">
        <v>9332500</v>
      </c>
      <c r="I34" s="151">
        <v>1</v>
      </c>
      <c r="J34" s="151" t="s">
        <v>217</v>
      </c>
      <c r="K34" s="152">
        <v>9002500</v>
      </c>
      <c r="L34" s="153">
        <f t="shared" si="0"/>
        <v>0.96463969997321186</v>
      </c>
      <c r="M34" s="154"/>
      <c r="N34" s="154"/>
      <c r="O34" s="136">
        <v>9332500</v>
      </c>
      <c r="P34" s="136"/>
      <c r="Q34" s="172"/>
      <c r="R34" s="136"/>
      <c r="S34" s="136"/>
    </row>
    <row r="35" spans="1:20" ht="45" x14ac:dyDescent="0.25">
      <c r="A35" s="146">
        <v>1</v>
      </c>
      <c r="B35" s="147">
        <v>4</v>
      </c>
      <c r="C35" s="148">
        <v>5</v>
      </c>
      <c r="D35" s="149" t="s">
        <v>243</v>
      </c>
      <c r="E35" s="151" t="s">
        <v>244</v>
      </c>
      <c r="F35" s="151">
        <v>1</v>
      </c>
      <c r="G35" s="151" t="s">
        <v>217</v>
      </c>
      <c r="H35" s="152">
        <v>3425000</v>
      </c>
      <c r="I35" s="151">
        <v>1</v>
      </c>
      <c r="J35" s="151" t="s">
        <v>217</v>
      </c>
      <c r="K35" s="152">
        <v>3425000</v>
      </c>
      <c r="L35" s="153">
        <f t="shared" si="0"/>
        <v>1</v>
      </c>
      <c r="M35" s="154"/>
      <c r="N35" s="154"/>
      <c r="O35" s="136">
        <v>3425000</v>
      </c>
      <c r="P35" s="136"/>
      <c r="Q35" s="175"/>
      <c r="R35" s="136"/>
      <c r="S35" s="136"/>
    </row>
    <row r="36" spans="1:20" ht="45" x14ac:dyDescent="0.25">
      <c r="A36" s="146">
        <v>1</v>
      </c>
      <c r="B36" s="147">
        <v>4</v>
      </c>
      <c r="C36" s="148">
        <v>7</v>
      </c>
      <c r="D36" s="149" t="s">
        <v>245</v>
      </c>
      <c r="E36" s="151" t="s">
        <v>246</v>
      </c>
      <c r="F36" s="151">
        <v>1</v>
      </c>
      <c r="G36" s="151" t="s">
        <v>217</v>
      </c>
      <c r="H36" s="152">
        <v>3525000</v>
      </c>
      <c r="I36" s="151">
        <v>1</v>
      </c>
      <c r="J36" s="151" t="s">
        <v>217</v>
      </c>
      <c r="K36" s="152">
        <v>3525000</v>
      </c>
      <c r="L36" s="153">
        <f t="shared" si="0"/>
        <v>1</v>
      </c>
      <c r="M36" s="154"/>
      <c r="N36" s="154"/>
      <c r="O36" s="136">
        <v>3525000</v>
      </c>
      <c r="P36" s="136"/>
      <c r="Q36" s="174"/>
      <c r="R36" s="136"/>
      <c r="S36" s="136"/>
    </row>
    <row r="37" spans="1:20" ht="30" x14ac:dyDescent="0.25">
      <c r="A37" s="146">
        <v>1</v>
      </c>
      <c r="B37" s="147">
        <v>4</v>
      </c>
      <c r="C37" s="148">
        <v>8</v>
      </c>
      <c r="D37" s="149" t="s">
        <v>247</v>
      </c>
      <c r="E37" s="151" t="s">
        <v>248</v>
      </c>
      <c r="F37" s="151">
        <v>1</v>
      </c>
      <c r="G37" s="151" t="s">
        <v>217</v>
      </c>
      <c r="H37" s="152">
        <v>1100000</v>
      </c>
      <c r="I37" s="151">
        <v>1</v>
      </c>
      <c r="J37" s="151" t="s">
        <v>217</v>
      </c>
      <c r="K37" s="152">
        <v>1100000</v>
      </c>
      <c r="L37" s="153">
        <f t="shared" si="0"/>
        <v>1</v>
      </c>
      <c r="M37" s="154"/>
      <c r="N37" s="154"/>
      <c r="O37" s="136">
        <v>1100000</v>
      </c>
      <c r="P37" s="136"/>
      <c r="Q37" s="174"/>
      <c r="R37" s="136"/>
      <c r="S37" s="136"/>
    </row>
    <row r="38" spans="1:20" ht="75" x14ac:dyDescent="0.25">
      <c r="A38" s="146">
        <v>1</v>
      </c>
      <c r="B38" s="147">
        <v>4</v>
      </c>
      <c r="C38" s="148" t="s">
        <v>249</v>
      </c>
      <c r="D38" s="149" t="s">
        <v>250</v>
      </c>
      <c r="E38" s="151" t="s">
        <v>251</v>
      </c>
      <c r="F38" s="151">
        <v>1</v>
      </c>
      <c r="G38" s="151" t="s">
        <v>217</v>
      </c>
      <c r="H38" s="152">
        <v>1732500</v>
      </c>
      <c r="I38" s="151">
        <v>1</v>
      </c>
      <c r="J38" s="151" t="s">
        <v>217</v>
      </c>
      <c r="K38" s="152">
        <v>795000</v>
      </c>
      <c r="L38" s="153">
        <f t="shared" si="0"/>
        <v>0.45887445887445888</v>
      </c>
      <c r="M38" s="154"/>
      <c r="N38" s="154"/>
      <c r="O38" s="136">
        <v>1732500</v>
      </c>
      <c r="P38" s="136"/>
      <c r="Q38" s="174"/>
      <c r="R38" s="136"/>
      <c r="S38" s="136"/>
    </row>
    <row r="39" spans="1:20" ht="30" x14ac:dyDescent="0.25">
      <c r="A39" s="162">
        <v>1</v>
      </c>
      <c r="B39" s="147">
        <v>4</v>
      </c>
      <c r="C39" s="166">
        <v>92</v>
      </c>
      <c r="D39" s="149" t="s">
        <v>252</v>
      </c>
      <c r="E39" s="151" t="s">
        <v>253</v>
      </c>
      <c r="F39" s="151">
        <v>1</v>
      </c>
      <c r="G39" s="151" t="s">
        <v>217</v>
      </c>
      <c r="H39" s="152">
        <v>3500000</v>
      </c>
      <c r="I39" s="151">
        <v>1</v>
      </c>
      <c r="J39" s="151" t="s">
        <v>217</v>
      </c>
      <c r="K39" s="152">
        <v>3500000</v>
      </c>
      <c r="L39" s="153">
        <f t="shared" si="0"/>
        <v>1</v>
      </c>
      <c r="M39" s="154"/>
      <c r="N39" s="154"/>
      <c r="O39" s="136">
        <v>3500000</v>
      </c>
      <c r="P39" s="136"/>
      <c r="Q39" s="174"/>
      <c r="R39" s="136"/>
      <c r="S39" s="136"/>
    </row>
    <row r="40" spans="1:20" ht="30" x14ac:dyDescent="0.25">
      <c r="A40" s="162">
        <v>1</v>
      </c>
      <c r="B40" s="147">
        <v>5</v>
      </c>
      <c r="C40" s="166">
        <v>94</v>
      </c>
      <c r="D40" s="149" t="s">
        <v>254</v>
      </c>
      <c r="E40" s="163" t="s">
        <v>255</v>
      </c>
      <c r="F40" s="151"/>
      <c r="G40" s="151"/>
      <c r="H40" s="152">
        <v>2202500</v>
      </c>
      <c r="I40" s="151"/>
      <c r="J40" s="151"/>
      <c r="K40" s="152">
        <v>0</v>
      </c>
      <c r="L40" s="153">
        <f t="shared" si="0"/>
        <v>0</v>
      </c>
      <c r="M40" s="154"/>
      <c r="N40" s="154"/>
      <c r="O40" s="136">
        <v>2202500</v>
      </c>
      <c r="P40" s="136"/>
      <c r="Q40" s="174"/>
      <c r="R40" s="136"/>
      <c r="S40" s="136"/>
    </row>
    <row r="41" spans="1:20" ht="30" x14ac:dyDescent="0.25">
      <c r="A41" s="162">
        <v>1</v>
      </c>
      <c r="B41" s="147">
        <v>5</v>
      </c>
      <c r="C41" s="166">
        <v>96</v>
      </c>
      <c r="D41" s="149" t="s">
        <v>256</v>
      </c>
      <c r="E41" s="151" t="s">
        <v>257</v>
      </c>
      <c r="F41" s="151">
        <v>1</v>
      </c>
      <c r="G41" s="151" t="s">
        <v>217</v>
      </c>
      <c r="H41" s="152">
        <v>1225000</v>
      </c>
      <c r="I41" s="151">
        <v>1</v>
      </c>
      <c r="J41" s="151" t="s">
        <v>217</v>
      </c>
      <c r="K41" s="152">
        <v>1225000</v>
      </c>
      <c r="L41" s="153">
        <f t="shared" si="0"/>
        <v>1</v>
      </c>
      <c r="M41" s="176"/>
      <c r="N41" s="154"/>
      <c r="O41" s="136">
        <v>1225000</v>
      </c>
      <c r="P41" s="136"/>
      <c r="Q41" s="175"/>
      <c r="R41" s="136"/>
      <c r="S41" s="136"/>
    </row>
    <row r="42" spans="1:20" x14ac:dyDescent="0.25">
      <c r="A42" s="137">
        <v>1</v>
      </c>
      <c r="B42" s="138">
        <v>5</v>
      </c>
      <c r="C42" s="166"/>
      <c r="D42" s="123" t="s">
        <v>258</v>
      </c>
      <c r="E42" s="151"/>
      <c r="F42" s="141"/>
      <c r="G42" s="141"/>
      <c r="H42" s="142">
        <v>4212500</v>
      </c>
      <c r="I42" s="141"/>
      <c r="J42" s="141"/>
      <c r="K42" s="142">
        <v>4167500</v>
      </c>
      <c r="L42" s="153">
        <f t="shared" si="0"/>
        <v>0.98931750741839763</v>
      </c>
      <c r="M42" s="176"/>
      <c r="N42" s="154"/>
      <c r="O42" s="136"/>
      <c r="P42" s="136"/>
      <c r="Q42" s="175"/>
      <c r="R42" s="136"/>
      <c r="S42" s="136"/>
    </row>
    <row r="43" spans="1:20" ht="30" x14ac:dyDescent="0.25">
      <c r="A43" s="162">
        <v>1</v>
      </c>
      <c r="B43" s="147">
        <v>5</v>
      </c>
      <c r="C43" s="166">
        <v>94</v>
      </c>
      <c r="D43" s="149" t="s">
        <v>259</v>
      </c>
      <c r="E43" s="151" t="s">
        <v>260</v>
      </c>
      <c r="F43" s="151">
        <v>1</v>
      </c>
      <c r="G43" s="151" t="s">
        <v>217</v>
      </c>
      <c r="H43" s="152">
        <v>4212500</v>
      </c>
      <c r="I43" s="151">
        <v>1</v>
      </c>
      <c r="J43" s="151" t="s">
        <v>217</v>
      </c>
      <c r="K43" s="152">
        <v>4167500</v>
      </c>
      <c r="L43" s="153">
        <f t="shared" si="0"/>
        <v>0.98931750741839763</v>
      </c>
      <c r="M43" s="154"/>
      <c r="N43" s="154"/>
      <c r="O43" s="136">
        <v>4212500</v>
      </c>
      <c r="P43" s="136"/>
      <c r="Q43" s="174"/>
      <c r="R43" s="136"/>
      <c r="S43" s="136"/>
    </row>
    <row r="44" spans="1:20" s="184" customFormat="1" x14ac:dyDescent="0.25">
      <c r="A44" s="177"/>
      <c r="B44" s="178"/>
      <c r="C44" s="179"/>
      <c r="D44" s="338" t="s">
        <v>261</v>
      </c>
      <c r="E44" s="339"/>
      <c r="F44" s="339"/>
      <c r="G44" s="339"/>
      <c r="H44" s="180">
        <f>H42+H31+H28+H23+H15</f>
        <v>645187900</v>
      </c>
      <c r="I44" s="180"/>
      <c r="J44" s="181"/>
      <c r="K44" s="180">
        <f>K42+K31+K23+K15+K28</f>
        <v>624185512</v>
      </c>
      <c r="L44" s="182"/>
      <c r="M44" s="174">
        <f>SUM(M16:M40)</f>
        <v>9500000</v>
      </c>
      <c r="N44" s="174">
        <f>SUM(N16:N43)</f>
        <v>0</v>
      </c>
      <c r="O44" s="174">
        <f>SUM(O16:O43)</f>
        <v>585891000</v>
      </c>
      <c r="P44" s="174">
        <f>SUM(P16:P43)</f>
        <v>0</v>
      </c>
      <c r="Q44" s="174">
        <f>SUM(Q16:Q43)</f>
        <v>49796900</v>
      </c>
      <c r="R44" s="174">
        <v>0</v>
      </c>
      <c r="S44" s="174">
        <f>SUM(S15:S43)</f>
        <v>0</v>
      </c>
      <c r="T44" s="183"/>
    </row>
    <row r="45" spans="1:20" ht="30" x14ac:dyDescent="0.25">
      <c r="A45" s="128">
        <v>2</v>
      </c>
      <c r="B45" s="129"/>
      <c r="C45" s="130"/>
      <c r="D45" s="131" t="s">
        <v>262</v>
      </c>
      <c r="E45" s="124"/>
      <c r="F45" s="141"/>
      <c r="G45" s="141"/>
      <c r="H45" s="132"/>
      <c r="I45" s="185"/>
      <c r="J45" s="186"/>
      <c r="K45" s="132"/>
      <c r="L45" s="134"/>
      <c r="M45" s="136"/>
      <c r="N45" s="136"/>
      <c r="O45" s="136"/>
      <c r="P45" s="136"/>
      <c r="Q45" s="174"/>
      <c r="R45" s="136"/>
      <c r="S45" s="136"/>
    </row>
    <row r="46" spans="1:20" x14ac:dyDescent="0.25">
      <c r="A46" s="128">
        <v>2</v>
      </c>
      <c r="B46" s="187">
        <v>1</v>
      </c>
      <c r="C46" s="130"/>
      <c r="D46" s="123" t="s">
        <v>263</v>
      </c>
      <c r="E46" s="124"/>
      <c r="F46" s="141"/>
      <c r="G46" s="141"/>
      <c r="H46" s="188">
        <f>SUM(H47:H49)</f>
        <v>46968075</v>
      </c>
      <c r="I46" s="185"/>
      <c r="J46" s="189"/>
      <c r="K46" s="188">
        <v>43097797</v>
      </c>
      <c r="L46" s="134"/>
      <c r="M46" s="136"/>
      <c r="N46" s="136"/>
      <c r="O46" s="136"/>
      <c r="P46" s="136"/>
      <c r="Q46" s="174"/>
      <c r="R46" s="136"/>
      <c r="S46" s="136"/>
    </row>
    <row r="47" spans="1:20" ht="45" x14ac:dyDescent="0.25">
      <c r="A47" s="146">
        <v>2</v>
      </c>
      <c r="B47" s="147">
        <v>1</v>
      </c>
      <c r="C47" s="148">
        <v>2</v>
      </c>
      <c r="D47" s="149" t="s">
        <v>264</v>
      </c>
      <c r="E47" s="151" t="s">
        <v>265</v>
      </c>
      <c r="F47" s="151">
        <v>1</v>
      </c>
      <c r="G47" s="151" t="s">
        <v>217</v>
      </c>
      <c r="H47" s="152">
        <v>18500000</v>
      </c>
      <c r="I47" s="151">
        <v>1</v>
      </c>
      <c r="J47" s="151" t="s">
        <v>217</v>
      </c>
      <c r="K47" s="152">
        <v>18500000</v>
      </c>
      <c r="L47" s="153">
        <f t="shared" ref="L47:L66" si="1">K47/H47</f>
        <v>1</v>
      </c>
      <c r="M47" s="190"/>
      <c r="N47" s="191">
        <v>18500000</v>
      </c>
      <c r="O47" s="190"/>
      <c r="P47" s="190"/>
      <c r="Q47" s="192"/>
      <c r="R47" s="190"/>
      <c r="S47" s="193"/>
    </row>
    <row r="48" spans="1:20" ht="75" x14ac:dyDescent="0.25">
      <c r="A48" s="146">
        <v>2</v>
      </c>
      <c r="B48" s="147">
        <v>1</v>
      </c>
      <c r="C48" s="148">
        <v>8</v>
      </c>
      <c r="D48" s="149" t="s">
        <v>266</v>
      </c>
      <c r="E48" s="151" t="s">
        <v>267</v>
      </c>
      <c r="F48" s="151">
        <v>1</v>
      </c>
      <c r="G48" s="151" t="s">
        <v>217</v>
      </c>
      <c r="H48" s="152">
        <v>2824575</v>
      </c>
      <c r="I48" s="151">
        <v>1</v>
      </c>
      <c r="J48" s="151" t="s">
        <v>217</v>
      </c>
      <c r="K48" s="194">
        <v>0</v>
      </c>
      <c r="L48" s="153">
        <f t="shared" si="1"/>
        <v>0</v>
      </c>
      <c r="M48" s="154"/>
      <c r="N48" s="154"/>
      <c r="O48" s="154"/>
      <c r="P48" s="154"/>
      <c r="Q48" s="154">
        <v>2824575</v>
      </c>
      <c r="R48" s="154"/>
      <c r="S48" s="136"/>
    </row>
    <row r="49" spans="1:19" ht="45" x14ac:dyDescent="0.25">
      <c r="A49" s="162">
        <v>2</v>
      </c>
      <c r="B49" s="147">
        <v>1</v>
      </c>
      <c r="C49" s="166">
        <v>90</v>
      </c>
      <c r="D49" s="149" t="s">
        <v>268</v>
      </c>
      <c r="E49" s="124" t="s">
        <v>269</v>
      </c>
      <c r="F49" s="151">
        <v>1</v>
      </c>
      <c r="G49" s="151" t="s">
        <v>217</v>
      </c>
      <c r="H49" s="152">
        <v>25643500</v>
      </c>
      <c r="I49" s="151">
        <v>1</v>
      </c>
      <c r="J49" s="151" t="s">
        <v>217</v>
      </c>
      <c r="K49" s="152">
        <v>25459797</v>
      </c>
      <c r="L49" s="153">
        <f t="shared" si="1"/>
        <v>0.99283627429953014</v>
      </c>
      <c r="M49" s="154"/>
      <c r="N49" s="154">
        <v>25643500</v>
      </c>
      <c r="O49" s="154"/>
      <c r="P49" s="154"/>
      <c r="Q49" s="195"/>
      <c r="R49" s="154"/>
      <c r="S49" s="136"/>
    </row>
    <row r="50" spans="1:19" s="173" customFormat="1" x14ac:dyDescent="0.25">
      <c r="A50" s="128">
        <v>2</v>
      </c>
      <c r="B50" s="187">
        <v>2</v>
      </c>
      <c r="C50" s="130"/>
      <c r="D50" s="123" t="s">
        <v>270</v>
      </c>
      <c r="E50" s="196"/>
      <c r="F50" s="141"/>
      <c r="G50" s="141"/>
      <c r="H50" s="142">
        <f>SUM(H51:H54)</f>
        <v>47364000</v>
      </c>
      <c r="I50" s="141"/>
      <c r="J50" s="141"/>
      <c r="K50" s="142">
        <f>SUM(K51:K54)</f>
        <v>46264000</v>
      </c>
      <c r="L50" s="169"/>
      <c r="M50" s="170"/>
      <c r="N50" s="170"/>
      <c r="O50" s="170"/>
      <c r="P50" s="170"/>
      <c r="Q50" s="197"/>
      <c r="R50" s="170"/>
      <c r="S50" s="171"/>
    </row>
    <row r="51" spans="1:19" ht="45" x14ac:dyDescent="0.25">
      <c r="A51" s="146">
        <v>2</v>
      </c>
      <c r="B51" s="147">
        <v>2</v>
      </c>
      <c r="C51" s="148">
        <v>2</v>
      </c>
      <c r="D51" s="149" t="s">
        <v>271</v>
      </c>
      <c r="E51" s="151" t="s">
        <v>272</v>
      </c>
      <c r="F51" s="151">
        <v>12</v>
      </c>
      <c r="G51" s="151" t="s">
        <v>207</v>
      </c>
      <c r="H51" s="152">
        <v>20200000</v>
      </c>
      <c r="I51" s="151">
        <v>12</v>
      </c>
      <c r="J51" s="151" t="s">
        <v>207</v>
      </c>
      <c r="K51" s="152">
        <v>20200000</v>
      </c>
      <c r="L51" s="153">
        <f t="shared" si="1"/>
        <v>1</v>
      </c>
      <c r="M51" s="154"/>
      <c r="N51" s="154">
        <v>20200000</v>
      </c>
      <c r="O51" s="154"/>
      <c r="P51" s="154"/>
      <c r="Q51" s="195"/>
      <c r="R51" s="154"/>
      <c r="S51" s="136"/>
    </row>
    <row r="52" spans="1:19" ht="30" x14ac:dyDescent="0.25">
      <c r="A52" s="146">
        <v>2</v>
      </c>
      <c r="B52" s="147">
        <v>2</v>
      </c>
      <c r="C52" s="148">
        <v>4</v>
      </c>
      <c r="D52" s="149" t="s">
        <v>273</v>
      </c>
      <c r="E52" s="151" t="s">
        <v>274</v>
      </c>
      <c r="F52" s="151">
        <v>1</v>
      </c>
      <c r="G52" s="151" t="s">
        <v>217</v>
      </c>
      <c r="H52" s="152">
        <v>5564000</v>
      </c>
      <c r="I52" s="151">
        <v>1</v>
      </c>
      <c r="J52" s="151" t="s">
        <v>217</v>
      </c>
      <c r="K52" s="152">
        <v>4464000</v>
      </c>
      <c r="L52" s="153">
        <f t="shared" si="1"/>
        <v>0.80230050323508273</v>
      </c>
      <c r="M52" s="154"/>
      <c r="N52" s="154">
        <v>5564000</v>
      </c>
      <c r="O52" s="154"/>
      <c r="P52" s="154"/>
      <c r="Q52" s="195"/>
      <c r="R52" s="154"/>
      <c r="S52" s="136"/>
    </row>
    <row r="53" spans="1:19" ht="30" x14ac:dyDescent="0.25">
      <c r="A53" s="146">
        <v>2</v>
      </c>
      <c r="B53" s="147">
        <v>2</v>
      </c>
      <c r="C53" s="148">
        <v>94</v>
      </c>
      <c r="D53" s="149" t="s">
        <v>275</v>
      </c>
      <c r="E53" s="151" t="s">
        <v>276</v>
      </c>
      <c r="F53" s="151">
        <v>3</v>
      </c>
      <c r="G53" s="151" t="s">
        <v>217</v>
      </c>
      <c r="H53" s="152">
        <v>9000000</v>
      </c>
      <c r="I53" s="151">
        <v>3</v>
      </c>
      <c r="J53" s="151" t="s">
        <v>217</v>
      </c>
      <c r="K53" s="152">
        <v>9000000</v>
      </c>
      <c r="L53" s="153">
        <f t="shared" si="1"/>
        <v>1</v>
      </c>
      <c r="M53" s="154"/>
      <c r="N53" s="154">
        <v>9000000</v>
      </c>
      <c r="O53" s="154"/>
      <c r="P53" s="154"/>
      <c r="Q53" s="195"/>
      <c r="R53" s="154"/>
      <c r="S53" s="136"/>
    </row>
    <row r="54" spans="1:19" ht="45" x14ac:dyDescent="0.25">
      <c r="A54" s="162">
        <v>2</v>
      </c>
      <c r="B54" s="147">
        <v>2</v>
      </c>
      <c r="C54" s="166">
        <v>98</v>
      </c>
      <c r="D54" s="149" t="s">
        <v>277</v>
      </c>
      <c r="E54" s="151" t="s">
        <v>278</v>
      </c>
      <c r="F54" s="151">
        <v>12</v>
      </c>
      <c r="G54" s="151" t="s">
        <v>207</v>
      </c>
      <c r="H54" s="152">
        <v>12600000</v>
      </c>
      <c r="I54" s="151">
        <v>12</v>
      </c>
      <c r="J54" s="151" t="s">
        <v>207</v>
      </c>
      <c r="K54" s="152">
        <v>12600000</v>
      </c>
      <c r="L54" s="153">
        <f t="shared" si="1"/>
        <v>1</v>
      </c>
      <c r="M54" s="154"/>
      <c r="N54" s="154">
        <v>12600000</v>
      </c>
      <c r="O54" s="154"/>
      <c r="P54" s="154"/>
      <c r="Q54" s="195"/>
      <c r="R54" s="154"/>
      <c r="S54" s="136"/>
    </row>
    <row r="55" spans="1:19" ht="30" x14ac:dyDescent="0.25">
      <c r="A55" s="137">
        <v>2</v>
      </c>
      <c r="B55" s="138">
        <v>3</v>
      </c>
      <c r="C55" s="139"/>
      <c r="D55" s="123" t="s">
        <v>279</v>
      </c>
      <c r="E55" s="124"/>
      <c r="F55" s="141"/>
      <c r="G55" s="141"/>
      <c r="H55" s="142">
        <f>SUM(H56:H58)</f>
        <v>543892650</v>
      </c>
      <c r="I55" s="141"/>
      <c r="J55" s="141"/>
      <c r="K55" s="142">
        <f>SUM(K56:K58)</f>
        <v>517080452</v>
      </c>
      <c r="L55" s="153"/>
      <c r="M55" s="154"/>
      <c r="N55" s="154"/>
      <c r="O55" s="154"/>
      <c r="P55" s="154"/>
      <c r="Q55" s="195"/>
      <c r="R55" s="154"/>
      <c r="S55" s="136"/>
    </row>
    <row r="56" spans="1:19" ht="30" x14ac:dyDescent="0.25">
      <c r="A56" s="146">
        <v>2</v>
      </c>
      <c r="B56" s="147">
        <v>3</v>
      </c>
      <c r="C56" s="166">
        <v>5</v>
      </c>
      <c r="D56" s="149" t="s">
        <v>280</v>
      </c>
      <c r="E56" s="151" t="s">
        <v>281</v>
      </c>
      <c r="F56" s="151">
        <v>189</v>
      </c>
      <c r="G56" s="151" t="s">
        <v>282</v>
      </c>
      <c r="H56" s="152">
        <v>170083700</v>
      </c>
      <c r="I56" s="151">
        <v>189</v>
      </c>
      <c r="J56" s="151" t="s">
        <v>282</v>
      </c>
      <c r="K56" s="152">
        <v>166967221</v>
      </c>
      <c r="L56" s="153">
        <f t="shared" si="1"/>
        <v>0.98167679207354963</v>
      </c>
      <c r="M56" s="154"/>
      <c r="N56" s="154">
        <v>167755700</v>
      </c>
      <c r="O56" s="154">
        <v>2328000</v>
      </c>
      <c r="P56" s="154"/>
      <c r="Q56" s="195"/>
      <c r="R56" s="154"/>
      <c r="S56" s="136"/>
    </row>
    <row r="57" spans="1:19" ht="60" x14ac:dyDescent="0.25">
      <c r="A57" s="146">
        <v>2</v>
      </c>
      <c r="B57" s="147">
        <v>3</v>
      </c>
      <c r="C57" s="166">
        <v>11</v>
      </c>
      <c r="D57" s="149" t="s">
        <v>283</v>
      </c>
      <c r="E57" s="151" t="s">
        <v>284</v>
      </c>
      <c r="F57" s="198">
        <v>1075</v>
      </c>
      <c r="G57" s="151" t="s">
        <v>282</v>
      </c>
      <c r="H57" s="152">
        <v>204073350</v>
      </c>
      <c r="I57" s="198">
        <v>1075</v>
      </c>
      <c r="J57" s="151" t="s">
        <v>282</v>
      </c>
      <c r="K57" s="152">
        <v>180634000</v>
      </c>
      <c r="L57" s="153">
        <f t="shared" si="1"/>
        <v>0.88514252350931666</v>
      </c>
      <c r="M57" s="154"/>
      <c r="N57" s="154">
        <v>189073350</v>
      </c>
      <c r="O57" s="154"/>
      <c r="P57" s="154"/>
      <c r="Q57" s="195"/>
      <c r="R57" s="154"/>
      <c r="S57" s="136">
        <v>15000000</v>
      </c>
    </row>
    <row r="58" spans="1:19" ht="45" x14ac:dyDescent="0.25">
      <c r="A58" s="199">
        <v>2</v>
      </c>
      <c r="B58" s="200">
        <v>3</v>
      </c>
      <c r="C58" s="201">
        <v>12</v>
      </c>
      <c r="D58" s="149" t="s">
        <v>285</v>
      </c>
      <c r="E58" s="124" t="s">
        <v>286</v>
      </c>
      <c r="F58" s="198">
        <v>2250</v>
      </c>
      <c r="G58" s="151" t="s">
        <v>282</v>
      </c>
      <c r="H58" s="152">
        <v>169735600</v>
      </c>
      <c r="I58" s="198">
        <v>2250</v>
      </c>
      <c r="J58" s="151" t="s">
        <v>282</v>
      </c>
      <c r="K58" s="152">
        <v>169479231</v>
      </c>
      <c r="L58" s="153">
        <f t="shared" si="1"/>
        <v>0.99848959793938341</v>
      </c>
      <c r="M58" s="154"/>
      <c r="N58" s="154">
        <v>169735600</v>
      </c>
      <c r="O58" s="154"/>
      <c r="P58" s="154"/>
      <c r="Q58" s="195"/>
      <c r="R58" s="154"/>
      <c r="S58" s="136"/>
    </row>
    <row r="59" spans="1:19" ht="30" customHeight="1" x14ac:dyDescent="0.25">
      <c r="A59" s="202">
        <v>2</v>
      </c>
      <c r="B59" s="187">
        <v>4</v>
      </c>
      <c r="C59" s="203">
        <v>1</v>
      </c>
      <c r="D59" s="123" t="s">
        <v>287</v>
      </c>
      <c r="E59" s="151"/>
      <c r="F59" s="151"/>
      <c r="G59" s="151"/>
      <c r="H59" s="142">
        <v>79150000</v>
      </c>
      <c r="I59" s="151"/>
      <c r="J59" s="151"/>
      <c r="K59" s="142">
        <v>78997150</v>
      </c>
      <c r="L59" s="153"/>
      <c r="M59" s="154"/>
      <c r="N59" s="154"/>
      <c r="O59" s="154"/>
      <c r="P59" s="154"/>
      <c r="Q59" s="195"/>
      <c r="R59" s="154"/>
      <c r="S59" s="136"/>
    </row>
    <row r="60" spans="1:19" ht="30" x14ac:dyDescent="0.25">
      <c r="A60" s="199">
        <v>2</v>
      </c>
      <c r="B60" s="200">
        <v>4</v>
      </c>
      <c r="C60" s="201">
        <v>4</v>
      </c>
      <c r="D60" s="149" t="s">
        <v>288</v>
      </c>
      <c r="E60" s="124" t="s">
        <v>289</v>
      </c>
      <c r="F60" s="151">
        <v>1</v>
      </c>
      <c r="G60" s="151" t="s">
        <v>217</v>
      </c>
      <c r="H60" s="152">
        <v>63375000</v>
      </c>
      <c r="I60" s="151">
        <v>1</v>
      </c>
      <c r="J60" s="151" t="s">
        <v>217</v>
      </c>
      <c r="K60" s="152">
        <v>63366150</v>
      </c>
      <c r="L60" s="153">
        <f t="shared" si="1"/>
        <v>0.99986035502958581</v>
      </c>
      <c r="M60" s="204"/>
      <c r="N60" s="205">
        <v>63375000</v>
      </c>
      <c r="O60" s="204"/>
      <c r="P60" s="204"/>
      <c r="Q60" s="204"/>
      <c r="R60" s="204"/>
      <c r="S60" s="145"/>
    </row>
    <row r="61" spans="1:19" ht="30" x14ac:dyDescent="0.25">
      <c r="A61" s="146">
        <v>2</v>
      </c>
      <c r="B61" s="147">
        <v>4</v>
      </c>
      <c r="C61" s="148">
        <v>91</v>
      </c>
      <c r="D61" s="149" t="s">
        <v>290</v>
      </c>
      <c r="E61" s="151" t="s">
        <v>291</v>
      </c>
      <c r="F61" s="151">
        <v>15</v>
      </c>
      <c r="G61" s="151" t="s">
        <v>217</v>
      </c>
      <c r="H61" s="152">
        <v>15775000</v>
      </c>
      <c r="I61" s="151">
        <v>15</v>
      </c>
      <c r="J61" s="151" t="s">
        <v>217</v>
      </c>
      <c r="K61" s="152">
        <v>15631000</v>
      </c>
      <c r="L61" s="153">
        <f t="shared" si="1"/>
        <v>0.99087163232963549</v>
      </c>
      <c r="M61" s="176"/>
      <c r="N61" s="206">
        <v>14923000</v>
      </c>
      <c r="O61" s="176"/>
      <c r="P61" s="176"/>
      <c r="Q61" s="207">
        <v>852000</v>
      </c>
      <c r="R61" s="176"/>
      <c r="S61" s="208"/>
    </row>
    <row r="62" spans="1:19" ht="30" x14ac:dyDescent="0.25">
      <c r="A62" s="209"/>
      <c r="B62" s="138"/>
      <c r="C62" s="210"/>
      <c r="D62" s="123" t="s">
        <v>292</v>
      </c>
      <c r="E62" s="151"/>
      <c r="F62" s="141"/>
      <c r="G62" s="141"/>
      <c r="H62" s="142">
        <v>14625000</v>
      </c>
      <c r="I62" s="141"/>
      <c r="J62" s="141"/>
      <c r="K62" s="142">
        <v>14625000</v>
      </c>
      <c r="L62" s="153"/>
      <c r="M62" s="176"/>
      <c r="N62" s="211"/>
      <c r="O62" s="176"/>
      <c r="P62" s="176"/>
      <c r="Q62" s="212"/>
      <c r="R62" s="176"/>
      <c r="S62" s="208"/>
    </row>
    <row r="63" spans="1:19" ht="30" x14ac:dyDescent="0.25">
      <c r="A63" s="209"/>
      <c r="B63" s="138"/>
      <c r="C63" s="210"/>
      <c r="D63" s="149" t="s">
        <v>293</v>
      </c>
      <c r="E63" s="151" t="s">
        <v>294</v>
      </c>
      <c r="F63" s="151">
        <v>1</v>
      </c>
      <c r="G63" s="151" t="s">
        <v>217</v>
      </c>
      <c r="H63" s="152">
        <v>14625000</v>
      </c>
      <c r="I63" s="151">
        <v>1</v>
      </c>
      <c r="J63" s="151" t="s">
        <v>217</v>
      </c>
      <c r="K63" s="152">
        <v>14625000</v>
      </c>
      <c r="L63" s="153">
        <f t="shared" si="1"/>
        <v>1</v>
      </c>
      <c r="M63" s="176"/>
      <c r="N63" s="211"/>
      <c r="O63" s="176"/>
      <c r="P63" s="176"/>
      <c r="Q63" s="211">
        <v>14625000</v>
      </c>
      <c r="R63" s="176"/>
      <c r="S63" s="208"/>
    </row>
    <row r="64" spans="1:19" x14ac:dyDescent="0.25">
      <c r="A64" s="209">
        <v>2</v>
      </c>
      <c r="B64" s="138">
        <v>8</v>
      </c>
      <c r="C64" s="210"/>
      <c r="D64" s="123" t="s">
        <v>295</v>
      </c>
      <c r="E64" s="151"/>
      <c r="F64" s="141"/>
      <c r="G64" s="141"/>
      <c r="H64" s="142">
        <f>SUM(H65:H66)</f>
        <v>49579000</v>
      </c>
      <c r="I64" s="141"/>
      <c r="J64" s="141"/>
      <c r="K64" s="142">
        <v>41869740</v>
      </c>
      <c r="L64" s="153"/>
      <c r="M64" s="176"/>
      <c r="N64" s="211"/>
      <c r="O64" s="176"/>
      <c r="P64" s="176"/>
      <c r="Q64" s="212"/>
      <c r="R64" s="176"/>
      <c r="S64" s="208"/>
    </row>
    <row r="65" spans="1:20" ht="30" x14ac:dyDescent="0.25">
      <c r="A65" s="146">
        <v>2</v>
      </c>
      <c r="B65" s="147">
        <v>8</v>
      </c>
      <c r="C65" s="148">
        <v>2</v>
      </c>
      <c r="D65" s="149" t="s">
        <v>296</v>
      </c>
      <c r="E65" s="151" t="s">
        <v>297</v>
      </c>
      <c r="F65" s="151">
        <v>150</v>
      </c>
      <c r="G65" s="151" t="s">
        <v>298</v>
      </c>
      <c r="H65" s="152">
        <v>43029000</v>
      </c>
      <c r="I65" s="151">
        <v>150</v>
      </c>
      <c r="J65" s="151" t="s">
        <v>298</v>
      </c>
      <c r="K65" s="152">
        <v>41869740</v>
      </c>
      <c r="L65" s="153">
        <f t="shared" si="1"/>
        <v>0.97305863487415467</v>
      </c>
      <c r="M65" s="176"/>
      <c r="N65" s="211">
        <v>43029000</v>
      </c>
      <c r="O65" s="176"/>
      <c r="P65" s="176"/>
      <c r="Q65" s="212"/>
      <c r="R65" s="176"/>
      <c r="S65" s="208"/>
    </row>
    <row r="66" spans="1:20" ht="30" x14ac:dyDescent="0.25">
      <c r="A66" s="146">
        <v>2</v>
      </c>
      <c r="B66" s="147">
        <v>8</v>
      </c>
      <c r="C66" s="148">
        <v>3</v>
      </c>
      <c r="D66" s="149" t="s">
        <v>299</v>
      </c>
      <c r="E66" s="151" t="s">
        <v>300</v>
      </c>
      <c r="F66" s="151">
        <v>1</v>
      </c>
      <c r="G66" s="151" t="s">
        <v>217</v>
      </c>
      <c r="H66" s="152">
        <v>6550000</v>
      </c>
      <c r="I66" s="151">
        <v>0</v>
      </c>
      <c r="J66" s="151" t="s">
        <v>298</v>
      </c>
      <c r="K66" s="194">
        <v>0</v>
      </c>
      <c r="L66" s="153">
        <f t="shared" si="1"/>
        <v>0</v>
      </c>
      <c r="M66" s="176"/>
      <c r="N66" s="211">
        <v>6550000</v>
      </c>
      <c r="O66" s="176"/>
      <c r="P66" s="176"/>
      <c r="Q66" s="212"/>
      <c r="R66" s="176"/>
      <c r="S66" s="208"/>
    </row>
    <row r="67" spans="1:20" s="184" customFormat="1" ht="19.5" customHeight="1" x14ac:dyDescent="0.25">
      <c r="A67" s="177"/>
      <c r="B67" s="178"/>
      <c r="C67" s="179"/>
      <c r="D67" s="338" t="s">
        <v>301</v>
      </c>
      <c r="E67" s="339"/>
      <c r="F67" s="339"/>
      <c r="G67" s="339"/>
      <c r="H67" s="213">
        <f>H64+H62+H59+H55+H50+H46</f>
        <v>781578725</v>
      </c>
      <c r="I67" s="213"/>
      <c r="J67" s="214"/>
      <c r="K67" s="213">
        <f>K64+K59+K62+K55+K50+K46</f>
        <v>741934139</v>
      </c>
      <c r="L67" s="215"/>
      <c r="M67" s="216">
        <f t="shared" ref="M67:R67" si="2">SUM(M47:M66)</f>
        <v>0</v>
      </c>
      <c r="N67" s="216">
        <f t="shared" si="2"/>
        <v>745949150</v>
      </c>
      <c r="O67" s="217">
        <f t="shared" si="2"/>
        <v>2328000</v>
      </c>
      <c r="P67" s="217">
        <f t="shared" si="2"/>
        <v>0</v>
      </c>
      <c r="Q67" s="197">
        <f t="shared" si="2"/>
        <v>18301575</v>
      </c>
      <c r="R67" s="216">
        <f t="shared" si="2"/>
        <v>0</v>
      </c>
      <c r="S67" s="218">
        <v>15000000</v>
      </c>
      <c r="T67" s="183"/>
    </row>
    <row r="68" spans="1:20" ht="30" x14ac:dyDescent="0.25">
      <c r="A68" s="137">
        <v>3</v>
      </c>
      <c r="B68" s="219"/>
      <c r="C68" s="139"/>
      <c r="D68" s="131" t="s">
        <v>302</v>
      </c>
      <c r="E68" s="124"/>
      <c r="F68" s="141"/>
      <c r="G68" s="141"/>
      <c r="H68" s="220"/>
      <c r="I68" s="221"/>
      <c r="J68" s="221"/>
      <c r="K68" s="220"/>
      <c r="L68" s="153"/>
      <c r="M68" s="154"/>
      <c r="N68" s="222"/>
      <c r="O68" s="154"/>
      <c r="P68" s="222"/>
      <c r="Q68" s="195"/>
      <c r="R68" s="222"/>
      <c r="S68" s="223"/>
    </row>
    <row r="69" spans="1:20" ht="33.75" customHeight="1" x14ac:dyDescent="0.25">
      <c r="A69" s="137">
        <v>3</v>
      </c>
      <c r="B69" s="138">
        <v>1</v>
      </c>
      <c r="C69" s="139"/>
      <c r="D69" s="123" t="s">
        <v>303</v>
      </c>
      <c r="E69" s="124"/>
      <c r="F69" s="141"/>
      <c r="G69" s="141"/>
      <c r="H69" s="142">
        <v>9770000</v>
      </c>
      <c r="I69" s="221"/>
      <c r="J69" s="221"/>
      <c r="K69" s="142">
        <v>9770000</v>
      </c>
      <c r="L69" s="153"/>
      <c r="M69" s="154"/>
      <c r="N69" s="222"/>
      <c r="O69" s="154"/>
      <c r="P69" s="222"/>
      <c r="Q69" s="195"/>
      <c r="R69" s="222"/>
      <c r="S69" s="223"/>
    </row>
    <row r="70" spans="1:20" ht="30" customHeight="1" x14ac:dyDescent="0.25">
      <c r="A70" s="146">
        <v>3</v>
      </c>
      <c r="B70" s="147">
        <v>1</v>
      </c>
      <c r="C70" s="148">
        <v>3</v>
      </c>
      <c r="D70" s="149" t="s">
        <v>304</v>
      </c>
      <c r="E70" s="151" t="s">
        <v>305</v>
      </c>
      <c r="F70" s="151">
        <v>1</v>
      </c>
      <c r="G70" s="151" t="s">
        <v>217</v>
      </c>
      <c r="H70" s="152">
        <v>9770000</v>
      </c>
      <c r="I70" s="151">
        <v>1</v>
      </c>
      <c r="J70" s="151" t="s">
        <v>217</v>
      </c>
      <c r="K70" s="152">
        <v>9770000</v>
      </c>
      <c r="L70" s="153">
        <f t="shared" ref="L70:L83" si="3">K70/H70</f>
        <v>1</v>
      </c>
      <c r="M70" s="154"/>
      <c r="N70" s="222"/>
      <c r="O70" s="154"/>
      <c r="P70" s="222"/>
      <c r="Q70" s="195">
        <v>9770000</v>
      </c>
      <c r="R70" s="222"/>
      <c r="S70" s="223"/>
    </row>
    <row r="71" spans="1:20" ht="30" x14ac:dyDescent="0.25">
      <c r="A71" s="224">
        <v>3</v>
      </c>
      <c r="B71" s="225">
        <v>2</v>
      </c>
      <c r="C71" s="226"/>
      <c r="D71" s="123" t="s">
        <v>306</v>
      </c>
      <c r="E71" s="151"/>
      <c r="F71" s="141"/>
      <c r="G71" s="141"/>
      <c r="H71" s="142">
        <f>SUM(H72:H74)</f>
        <v>41524400</v>
      </c>
      <c r="I71" s="151"/>
      <c r="J71" s="151"/>
      <c r="K71" s="142">
        <f>SUM(K72:K74)</f>
        <v>41524400</v>
      </c>
      <c r="L71" s="153">
        <f t="shared" si="3"/>
        <v>1</v>
      </c>
      <c r="M71" s="222"/>
      <c r="N71" s="222"/>
      <c r="O71" s="222"/>
      <c r="P71" s="222"/>
      <c r="Q71" s="157"/>
      <c r="R71" s="222"/>
      <c r="S71" s="223"/>
    </row>
    <row r="72" spans="1:20" ht="30" x14ac:dyDescent="0.25">
      <c r="A72" s="162">
        <v>3</v>
      </c>
      <c r="B72" s="147">
        <v>2</v>
      </c>
      <c r="C72" s="166">
        <v>3</v>
      </c>
      <c r="D72" s="149" t="s">
        <v>307</v>
      </c>
      <c r="E72" s="124" t="s">
        <v>308</v>
      </c>
      <c r="F72" s="151">
        <v>1</v>
      </c>
      <c r="G72" s="151" t="s">
        <v>217</v>
      </c>
      <c r="H72" s="152">
        <v>16935000</v>
      </c>
      <c r="I72" s="151">
        <v>1</v>
      </c>
      <c r="J72" s="151" t="s">
        <v>217</v>
      </c>
      <c r="K72" s="152">
        <v>16935000</v>
      </c>
      <c r="L72" s="153">
        <f t="shared" si="3"/>
        <v>1</v>
      </c>
      <c r="M72" s="222"/>
      <c r="N72" s="222"/>
      <c r="O72" s="222"/>
      <c r="P72" s="222">
        <v>13715000</v>
      </c>
      <c r="Q72" s="156">
        <v>3220000</v>
      </c>
      <c r="R72" s="222"/>
      <c r="S72" s="223"/>
    </row>
    <row r="73" spans="1:20" ht="30" x14ac:dyDescent="0.25">
      <c r="A73" s="146">
        <v>3</v>
      </c>
      <c r="B73" s="147">
        <v>2</v>
      </c>
      <c r="C73" s="148">
        <v>90</v>
      </c>
      <c r="D73" s="149" t="s">
        <v>309</v>
      </c>
      <c r="E73" s="151" t="s">
        <v>310</v>
      </c>
      <c r="F73" s="151">
        <v>1</v>
      </c>
      <c r="G73" s="151" t="s">
        <v>217</v>
      </c>
      <c r="H73" s="152">
        <v>14734400</v>
      </c>
      <c r="I73" s="151">
        <v>1</v>
      </c>
      <c r="J73" s="151" t="s">
        <v>217</v>
      </c>
      <c r="K73" s="152">
        <v>14734400</v>
      </c>
      <c r="L73" s="153">
        <f t="shared" si="3"/>
        <v>1</v>
      </c>
      <c r="M73" s="222"/>
      <c r="N73" s="222"/>
      <c r="O73" s="222"/>
      <c r="P73" s="222">
        <v>14734400</v>
      </c>
      <c r="Q73" s="157"/>
      <c r="R73" s="222"/>
      <c r="S73" s="223"/>
    </row>
    <row r="74" spans="1:20" ht="30" x14ac:dyDescent="0.25">
      <c r="A74" s="162">
        <v>3</v>
      </c>
      <c r="B74" s="147">
        <v>2</v>
      </c>
      <c r="C74" s="166">
        <v>93</v>
      </c>
      <c r="D74" s="149" t="s">
        <v>311</v>
      </c>
      <c r="E74" s="124" t="s">
        <v>312</v>
      </c>
      <c r="F74" s="151">
        <v>1</v>
      </c>
      <c r="G74" s="151" t="s">
        <v>217</v>
      </c>
      <c r="H74" s="152">
        <v>9855000</v>
      </c>
      <c r="I74" s="151">
        <v>1</v>
      </c>
      <c r="J74" s="151" t="s">
        <v>217</v>
      </c>
      <c r="K74" s="152">
        <v>9855000</v>
      </c>
      <c r="L74" s="153">
        <f t="shared" si="3"/>
        <v>1</v>
      </c>
      <c r="M74" s="222"/>
      <c r="N74" s="222"/>
      <c r="O74" s="222"/>
      <c r="P74" s="222">
        <v>9855000</v>
      </c>
      <c r="Q74" s="157"/>
      <c r="R74" s="222"/>
      <c r="S74" s="223"/>
    </row>
    <row r="75" spans="1:20" ht="30" x14ac:dyDescent="0.25">
      <c r="A75" s="137">
        <v>3</v>
      </c>
      <c r="B75" s="138">
        <v>3</v>
      </c>
      <c r="C75" s="139"/>
      <c r="D75" s="123" t="s">
        <v>313</v>
      </c>
      <c r="E75" s="124"/>
      <c r="F75" s="141"/>
      <c r="G75" s="141"/>
      <c r="H75" s="142">
        <f>SUM(H76:H78)</f>
        <v>12350124</v>
      </c>
      <c r="I75" s="141"/>
      <c r="J75" s="141"/>
      <c r="K75" s="142">
        <f>SUM(K76:K78)</f>
        <v>1550000</v>
      </c>
      <c r="L75" s="153">
        <f t="shared" si="3"/>
        <v>0.12550481274519998</v>
      </c>
      <c r="M75" s="222"/>
      <c r="N75" s="222"/>
      <c r="O75" s="222"/>
      <c r="P75" s="222"/>
      <c r="Q75" s="157"/>
      <c r="R75" s="222"/>
      <c r="S75" s="223"/>
    </row>
    <row r="76" spans="1:20" ht="30" x14ac:dyDescent="0.25">
      <c r="A76" s="162">
        <v>3</v>
      </c>
      <c r="B76" s="147">
        <v>3</v>
      </c>
      <c r="C76" s="166">
        <v>3</v>
      </c>
      <c r="D76" s="149" t="s">
        <v>314</v>
      </c>
      <c r="E76" s="124" t="s">
        <v>315</v>
      </c>
      <c r="F76" s="151">
        <v>1</v>
      </c>
      <c r="G76" s="151" t="s">
        <v>217</v>
      </c>
      <c r="H76" s="152">
        <v>1750000</v>
      </c>
      <c r="I76" s="151">
        <v>1</v>
      </c>
      <c r="J76" s="151" t="s">
        <v>217</v>
      </c>
      <c r="K76" s="152">
        <v>1550000</v>
      </c>
      <c r="L76" s="153">
        <f t="shared" si="3"/>
        <v>0.88571428571428568</v>
      </c>
      <c r="M76" s="222"/>
      <c r="N76" s="222"/>
      <c r="O76" s="222">
        <v>1750000</v>
      </c>
      <c r="P76" s="222"/>
      <c r="Q76" s="157"/>
      <c r="R76" s="222"/>
      <c r="S76" s="223"/>
    </row>
    <row r="77" spans="1:20" ht="45" x14ac:dyDescent="0.25">
      <c r="A77" s="162">
        <v>3</v>
      </c>
      <c r="B77" s="147">
        <v>3</v>
      </c>
      <c r="C77" s="166">
        <v>90</v>
      </c>
      <c r="D77" s="149" t="s">
        <v>316</v>
      </c>
      <c r="E77" s="124" t="s">
        <v>317</v>
      </c>
      <c r="F77" s="151">
        <v>1</v>
      </c>
      <c r="G77" s="151" t="s">
        <v>217</v>
      </c>
      <c r="H77" s="152">
        <v>8400124</v>
      </c>
      <c r="I77" s="151">
        <v>0</v>
      </c>
      <c r="J77" s="151" t="s">
        <v>217</v>
      </c>
      <c r="K77" s="227">
        <v>0</v>
      </c>
      <c r="L77" s="153">
        <f t="shared" si="3"/>
        <v>0</v>
      </c>
      <c r="M77" s="222"/>
      <c r="N77" s="222"/>
      <c r="O77" s="222"/>
      <c r="P77" s="222"/>
      <c r="Q77" s="222">
        <v>8400124</v>
      </c>
      <c r="R77" s="222"/>
      <c r="S77" s="223"/>
    </row>
    <row r="78" spans="1:20" ht="29.25" customHeight="1" x14ac:dyDescent="0.25">
      <c r="A78" s="209">
        <v>3</v>
      </c>
      <c r="B78" s="138">
        <v>3</v>
      </c>
      <c r="C78" s="148">
        <v>93</v>
      </c>
      <c r="D78" s="149" t="s">
        <v>318</v>
      </c>
      <c r="E78" s="124" t="s">
        <v>319</v>
      </c>
      <c r="F78" s="151">
        <v>1</v>
      </c>
      <c r="G78" s="151" t="s">
        <v>217</v>
      </c>
      <c r="H78" s="152">
        <v>2200000</v>
      </c>
      <c r="I78" s="151">
        <v>1</v>
      </c>
      <c r="J78" s="151" t="s">
        <v>217</v>
      </c>
      <c r="K78" s="227">
        <v>0</v>
      </c>
      <c r="L78" s="153">
        <f t="shared" si="3"/>
        <v>0</v>
      </c>
      <c r="M78" s="222"/>
      <c r="N78" s="222"/>
      <c r="O78" s="222">
        <v>1750000</v>
      </c>
      <c r="P78" s="222">
        <v>450000</v>
      </c>
      <c r="Q78" s="157"/>
      <c r="R78" s="222"/>
      <c r="S78" s="223"/>
    </row>
    <row r="79" spans="1:20" ht="30" x14ac:dyDescent="0.25">
      <c r="A79" s="137">
        <v>3</v>
      </c>
      <c r="B79" s="138">
        <v>4</v>
      </c>
      <c r="C79" s="166"/>
      <c r="D79" s="123" t="s">
        <v>320</v>
      </c>
      <c r="E79" s="124"/>
      <c r="F79" s="141"/>
      <c r="G79" s="141"/>
      <c r="H79" s="142">
        <f>SUM(H80:H83)</f>
        <v>33090000</v>
      </c>
      <c r="I79" s="141"/>
      <c r="J79" s="141"/>
      <c r="K79" s="142">
        <f>SUM(K80:K83)</f>
        <v>31540000</v>
      </c>
      <c r="L79" s="153"/>
      <c r="M79" s="222"/>
      <c r="N79" s="222"/>
      <c r="O79" s="222"/>
      <c r="P79" s="222"/>
      <c r="Q79" s="157"/>
      <c r="R79" s="222"/>
      <c r="S79" s="223"/>
    </row>
    <row r="80" spans="1:20" ht="30" x14ac:dyDescent="0.25">
      <c r="A80" s="162">
        <v>3</v>
      </c>
      <c r="B80" s="147">
        <v>3</v>
      </c>
      <c r="C80" s="166">
        <v>92</v>
      </c>
      <c r="D80" s="149" t="s">
        <v>321</v>
      </c>
      <c r="E80" s="124" t="s">
        <v>322</v>
      </c>
      <c r="F80" s="151">
        <v>1</v>
      </c>
      <c r="G80" s="151" t="s">
        <v>217</v>
      </c>
      <c r="H80" s="152">
        <v>3375000</v>
      </c>
      <c r="I80" s="151">
        <v>1</v>
      </c>
      <c r="J80" s="151" t="s">
        <v>217</v>
      </c>
      <c r="K80" s="152">
        <v>1825000</v>
      </c>
      <c r="L80" s="153">
        <f t="shared" si="3"/>
        <v>0.54074074074074074</v>
      </c>
      <c r="M80" s="222"/>
      <c r="N80" s="222"/>
      <c r="O80" s="222">
        <v>3375000</v>
      </c>
      <c r="P80" s="222"/>
      <c r="Q80" s="157"/>
      <c r="R80" s="222"/>
      <c r="S80" s="223"/>
    </row>
    <row r="81" spans="1:20" ht="30" x14ac:dyDescent="0.25">
      <c r="A81" s="162">
        <v>3</v>
      </c>
      <c r="B81" s="147">
        <v>3</v>
      </c>
      <c r="C81" s="166">
        <v>94</v>
      </c>
      <c r="D81" s="149" t="s">
        <v>323</v>
      </c>
      <c r="E81" s="124" t="s">
        <v>324</v>
      </c>
      <c r="F81" s="151">
        <v>1</v>
      </c>
      <c r="G81" s="151" t="s">
        <v>217</v>
      </c>
      <c r="H81" s="152">
        <v>20215000</v>
      </c>
      <c r="I81" s="151">
        <v>1</v>
      </c>
      <c r="J81" s="151" t="s">
        <v>217</v>
      </c>
      <c r="K81" s="152">
        <v>20215000</v>
      </c>
      <c r="L81" s="153">
        <f t="shared" si="3"/>
        <v>1</v>
      </c>
      <c r="M81" s="176"/>
      <c r="N81" s="176"/>
      <c r="O81" s="228">
        <v>20215000</v>
      </c>
      <c r="P81" s="176"/>
      <c r="Q81" s="212"/>
      <c r="R81" s="176"/>
      <c r="S81" s="208"/>
    </row>
    <row r="82" spans="1:20" ht="27" customHeight="1" x14ac:dyDescent="0.25">
      <c r="A82" s="162">
        <v>3</v>
      </c>
      <c r="B82" s="147">
        <v>3</v>
      </c>
      <c r="C82" s="166">
        <v>95</v>
      </c>
      <c r="D82" s="149" t="s">
        <v>325</v>
      </c>
      <c r="E82" s="124" t="s">
        <v>326</v>
      </c>
      <c r="F82" s="151">
        <v>1</v>
      </c>
      <c r="G82" s="151" t="s">
        <v>217</v>
      </c>
      <c r="H82" s="152">
        <v>3600000</v>
      </c>
      <c r="I82" s="151">
        <v>1</v>
      </c>
      <c r="J82" s="151" t="s">
        <v>217</v>
      </c>
      <c r="K82" s="152">
        <v>3600000</v>
      </c>
      <c r="L82" s="153">
        <f t="shared" si="3"/>
        <v>1</v>
      </c>
      <c r="M82" s="190"/>
      <c r="N82" s="190"/>
      <c r="O82" s="190"/>
      <c r="P82" s="191">
        <v>3600000</v>
      </c>
      <c r="Q82" s="192"/>
      <c r="R82" s="190"/>
      <c r="S82" s="193"/>
    </row>
    <row r="83" spans="1:20" x14ac:dyDescent="0.25">
      <c r="A83" s="162">
        <v>3</v>
      </c>
      <c r="B83" s="147">
        <v>4</v>
      </c>
      <c r="C83" s="166">
        <v>96</v>
      </c>
      <c r="D83" s="149" t="s">
        <v>327</v>
      </c>
      <c r="E83" s="124" t="s">
        <v>328</v>
      </c>
      <c r="F83" s="151">
        <v>1</v>
      </c>
      <c r="G83" s="151" t="s">
        <v>217</v>
      </c>
      <c r="H83" s="152">
        <v>5900000</v>
      </c>
      <c r="I83" s="151">
        <v>1</v>
      </c>
      <c r="J83" s="151" t="s">
        <v>217</v>
      </c>
      <c r="K83" s="152">
        <v>5900000</v>
      </c>
      <c r="L83" s="153">
        <f t="shared" si="3"/>
        <v>1</v>
      </c>
      <c r="M83" s="154"/>
      <c r="N83" s="154"/>
      <c r="O83" s="154"/>
      <c r="P83" s="154">
        <v>5900000</v>
      </c>
      <c r="Q83" s="157"/>
      <c r="R83" s="154"/>
      <c r="S83" s="136"/>
    </row>
    <row r="84" spans="1:20" x14ac:dyDescent="0.25">
      <c r="A84" s="137"/>
      <c r="B84" s="138"/>
      <c r="C84" s="139"/>
      <c r="D84" s="338" t="s">
        <v>329</v>
      </c>
      <c r="E84" s="339"/>
      <c r="F84" s="339"/>
      <c r="G84" s="339"/>
      <c r="H84" s="213">
        <f>H79+H75+H71+H69</f>
        <v>96734524</v>
      </c>
      <c r="I84" s="213"/>
      <c r="J84" s="214"/>
      <c r="K84" s="213">
        <f>K79+K75+K71+K69</f>
        <v>84384400</v>
      </c>
      <c r="L84" s="215"/>
      <c r="M84" s="229">
        <f>SUM(M70:M83)</f>
        <v>0</v>
      </c>
      <c r="N84" s="229">
        <f>SUM(N70:N83)</f>
        <v>0</v>
      </c>
      <c r="O84" s="229">
        <f>SUM(O70:O83)</f>
        <v>27090000</v>
      </c>
      <c r="P84" s="229">
        <f>SUM(P70:P83)</f>
        <v>48254400</v>
      </c>
      <c r="Q84" s="229">
        <f>SUM(Q70:Q83)</f>
        <v>21390124</v>
      </c>
      <c r="R84" s="229">
        <v>0</v>
      </c>
      <c r="S84" s="230">
        <v>0</v>
      </c>
    </row>
    <row r="85" spans="1:20" s="184" customFormat="1" ht="33.75" customHeight="1" x14ac:dyDescent="0.25">
      <c r="A85" s="231"/>
      <c r="B85" s="232"/>
      <c r="C85" s="233"/>
      <c r="D85" s="123" t="s">
        <v>330</v>
      </c>
      <c r="E85" s="124"/>
      <c r="F85" s="141"/>
      <c r="G85" s="141"/>
      <c r="H85" s="142"/>
      <c r="I85" s="144"/>
      <c r="J85" s="144"/>
      <c r="K85" s="142"/>
      <c r="L85" s="153"/>
      <c r="M85" s="154"/>
      <c r="N85" s="154"/>
      <c r="O85" s="154"/>
      <c r="P85" s="154"/>
      <c r="Q85" s="157"/>
      <c r="R85" s="154"/>
      <c r="S85" s="136"/>
      <c r="T85" s="183"/>
    </row>
    <row r="86" spans="1:20" ht="30" x14ac:dyDescent="0.25">
      <c r="A86" s="137">
        <v>4</v>
      </c>
      <c r="B86" s="219">
        <v>1</v>
      </c>
      <c r="C86" s="139"/>
      <c r="D86" s="123" t="s">
        <v>331</v>
      </c>
      <c r="E86" s="124"/>
      <c r="F86" s="141"/>
      <c r="G86" s="141"/>
      <c r="H86" s="142">
        <v>26575000</v>
      </c>
      <c r="I86" s="144"/>
      <c r="J86" s="144"/>
      <c r="K86" s="142">
        <v>24208425</v>
      </c>
      <c r="L86" s="153"/>
      <c r="M86" s="154"/>
      <c r="N86" s="154"/>
      <c r="O86" s="154"/>
      <c r="P86" s="154"/>
      <c r="Q86" s="157"/>
      <c r="R86" s="154"/>
      <c r="S86" s="136"/>
    </row>
    <row r="87" spans="1:20" ht="30" x14ac:dyDescent="0.25">
      <c r="A87" s="199">
        <v>4</v>
      </c>
      <c r="B87" s="200">
        <v>1</v>
      </c>
      <c r="C87" s="201">
        <v>6</v>
      </c>
      <c r="D87" s="149" t="s">
        <v>332</v>
      </c>
      <c r="E87" s="124" t="s">
        <v>333</v>
      </c>
      <c r="F87" s="151">
        <v>2</v>
      </c>
      <c r="G87" s="151" t="s">
        <v>217</v>
      </c>
      <c r="H87" s="152">
        <v>26575000</v>
      </c>
      <c r="I87" s="151">
        <v>2</v>
      </c>
      <c r="J87" s="151" t="s">
        <v>217</v>
      </c>
      <c r="K87" s="152">
        <v>24208425</v>
      </c>
      <c r="L87" s="153">
        <f t="shared" ref="L87:L95" si="4">K87/H87</f>
        <v>0.9109473189087488</v>
      </c>
      <c r="M87" s="154"/>
      <c r="N87" s="154">
        <v>26575000</v>
      </c>
      <c r="O87" s="154"/>
      <c r="P87" s="154"/>
      <c r="Q87" s="156"/>
      <c r="R87" s="154"/>
      <c r="S87" s="136"/>
    </row>
    <row r="88" spans="1:20" ht="30" x14ac:dyDescent="0.25">
      <c r="A88" s="202">
        <v>4</v>
      </c>
      <c r="B88" s="187">
        <v>2</v>
      </c>
      <c r="C88" s="203"/>
      <c r="D88" s="123" t="s">
        <v>334</v>
      </c>
      <c r="E88" s="124"/>
      <c r="F88" s="141"/>
      <c r="G88" s="141"/>
      <c r="H88" s="142">
        <v>9225000</v>
      </c>
      <c r="I88" s="141"/>
      <c r="J88" s="141"/>
      <c r="K88" s="227">
        <v>0</v>
      </c>
      <c r="L88" s="153">
        <f t="shared" si="4"/>
        <v>0</v>
      </c>
      <c r="M88" s="154"/>
      <c r="N88" s="154"/>
      <c r="O88" s="154"/>
      <c r="P88" s="154"/>
      <c r="Q88" s="156"/>
      <c r="R88" s="154"/>
      <c r="S88" s="136"/>
    </row>
    <row r="89" spans="1:20" ht="31.5" customHeight="1" x14ac:dyDescent="0.25">
      <c r="A89" s="199">
        <v>4</v>
      </c>
      <c r="B89" s="200">
        <v>2</v>
      </c>
      <c r="C89" s="201">
        <v>96</v>
      </c>
      <c r="D89" s="149" t="s">
        <v>335</v>
      </c>
      <c r="E89" s="124" t="s">
        <v>336</v>
      </c>
      <c r="F89" s="151">
        <v>1</v>
      </c>
      <c r="G89" s="151" t="s">
        <v>217</v>
      </c>
      <c r="H89" s="152">
        <v>9225000</v>
      </c>
      <c r="I89" s="141">
        <v>0</v>
      </c>
      <c r="J89" s="151" t="s">
        <v>217</v>
      </c>
      <c r="K89" s="227">
        <v>0</v>
      </c>
      <c r="L89" s="153">
        <f t="shared" si="4"/>
        <v>0</v>
      </c>
      <c r="M89" s="154"/>
      <c r="N89" s="154"/>
      <c r="O89" s="154"/>
      <c r="P89" s="154"/>
      <c r="Q89" s="154">
        <v>9225000</v>
      </c>
      <c r="R89" s="154"/>
      <c r="S89" s="136"/>
    </row>
    <row r="90" spans="1:20" ht="32.25" customHeight="1" x14ac:dyDescent="0.25">
      <c r="A90" s="202">
        <v>4</v>
      </c>
      <c r="B90" s="187">
        <v>3</v>
      </c>
      <c r="C90" s="203"/>
      <c r="D90" s="123" t="s">
        <v>337</v>
      </c>
      <c r="E90" s="151"/>
      <c r="F90" s="141"/>
      <c r="G90" s="141"/>
      <c r="H90" s="142">
        <v>2450000</v>
      </c>
      <c r="I90" s="141"/>
      <c r="J90" s="141"/>
      <c r="K90" s="227">
        <v>0</v>
      </c>
      <c r="L90" s="153"/>
      <c r="M90" s="154"/>
      <c r="N90" s="154"/>
      <c r="O90" s="154"/>
      <c r="P90" s="154"/>
      <c r="Q90" s="156"/>
      <c r="R90" s="154"/>
      <c r="S90" s="136"/>
    </row>
    <row r="91" spans="1:20" ht="30" x14ac:dyDescent="0.25">
      <c r="A91" s="199">
        <v>4</v>
      </c>
      <c r="B91" s="200">
        <v>3</v>
      </c>
      <c r="C91" s="201">
        <v>2</v>
      </c>
      <c r="D91" s="149" t="s">
        <v>338</v>
      </c>
      <c r="E91" s="124" t="s">
        <v>339</v>
      </c>
      <c r="F91" s="151">
        <v>1</v>
      </c>
      <c r="G91" s="151" t="s">
        <v>217</v>
      </c>
      <c r="H91" s="152">
        <v>2450000</v>
      </c>
      <c r="I91" s="141">
        <v>0</v>
      </c>
      <c r="J91" s="151" t="s">
        <v>217</v>
      </c>
      <c r="K91" s="227">
        <f>-K9801</f>
        <v>0</v>
      </c>
      <c r="L91" s="153">
        <f t="shared" si="4"/>
        <v>0</v>
      </c>
      <c r="M91" s="154"/>
      <c r="N91" s="154">
        <v>2450000</v>
      </c>
      <c r="O91" s="154"/>
      <c r="P91" s="154"/>
      <c r="Q91" s="156"/>
      <c r="R91" s="154"/>
      <c r="S91" s="136"/>
    </row>
    <row r="92" spans="1:20" ht="30" x14ac:dyDescent="0.25">
      <c r="A92" s="202">
        <v>4</v>
      </c>
      <c r="B92" s="187">
        <v>4</v>
      </c>
      <c r="C92" s="203"/>
      <c r="D92" s="123" t="s">
        <v>340</v>
      </c>
      <c r="E92" s="151"/>
      <c r="F92" s="141"/>
      <c r="G92" s="141"/>
      <c r="H92" s="142">
        <v>12175000</v>
      </c>
      <c r="I92" s="141"/>
      <c r="J92" s="141"/>
      <c r="K92" s="142">
        <v>12109975</v>
      </c>
      <c r="L92" s="153"/>
      <c r="M92" s="154"/>
      <c r="N92" s="154"/>
      <c r="O92" s="154"/>
      <c r="P92" s="154"/>
      <c r="Q92" s="156"/>
      <c r="R92" s="154"/>
      <c r="S92" s="136"/>
    </row>
    <row r="93" spans="1:20" ht="30" x14ac:dyDescent="0.25">
      <c r="A93" s="234">
        <v>4</v>
      </c>
      <c r="B93" s="200">
        <v>4</v>
      </c>
      <c r="C93" s="235">
        <v>95</v>
      </c>
      <c r="D93" s="149" t="s">
        <v>341</v>
      </c>
      <c r="E93" s="151" t="s">
        <v>342</v>
      </c>
      <c r="F93" s="151">
        <v>1</v>
      </c>
      <c r="G93" s="151" t="s">
        <v>217</v>
      </c>
      <c r="H93" s="152">
        <v>12175000</v>
      </c>
      <c r="I93" s="151">
        <v>1</v>
      </c>
      <c r="J93" s="151" t="s">
        <v>217</v>
      </c>
      <c r="K93" s="152">
        <v>12109975</v>
      </c>
      <c r="L93" s="153">
        <f t="shared" si="4"/>
        <v>0.99465913757700208</v>
      </c>
      <c r="M93" s="154"/>
      <c r="N93" s="154">
        <v>12175000</v>
      </c>
      <c r="O93" s="154"/>
      <c r="P93" s="154"/>
      <c r="Q93" s="156"/>
      <c r="R93" s="154"/>
      <c r="S93" s="136"/>
    </row>
    <row r="94" spans="1:20" ht="30" x14ac:dyDescent="0.25">
      <c r="A94" s="202">
        <v>4</v>
      </c>
      <c r="B94" s="187">
        <v>7</v>
      </c>
      <c r="C94" s="203"/>
      <c r="D94" s="123" t="s">
        <v>343</v>
      </c>
      <c r="E94" s="151"/>
      <c r="F94" s="141"/>
      <c r="G94" s="141"/>
      <c r="H94" s="142">
        <v>12254900</v>
      </c>
      <c r="I94" s="141"/>
      <c r="J94" s="141"/>
      <c r="K94" s="227">
        <v>0</v>
      </c>
      <c r="L94" s="153"/>
      <c r="M94" s="154"/>
      <c r="N94" s="154"/>
      <c r="O94" s="154"/>
      <c r="P94" s="154"/>
      <c r="Q94" s="156"/>
      <c r="R94" s="154"/>
      <c r="S94" s="136"/>
    </row>
    <row r="95" spans="1:20" s="236" customFormat="1" ht="45" x14ac:dyDescent="0.25">
      <c r="A95" s="146">
        <v>4</v>
      </c>
      <c r="B95" s="147">
        <v>7</v>
      </c>
      <c r="C95" s="148">
        <v>4</v>
      </c>
      <c r="D95" s="149" t="s">
        <v>344</v>
      </c>
      <c r="E95" s="151" t="s">
        <v>345</v>
      </c>
      <c r="F95" s="151">
        <v>1</v>
      </c>
      <c r="G95" s="151" t="s">
        <v>217</v>
      </c>
      <c r="H95" s="152">
        <v>12254900</v>
      </c>
      <c r="I95" s="151">
        <v>0</v>
      </c>
      <c r="J95" s="151" t="s">
        <v>217</v>
      </c>
      <c r="K95" s="194">
        <v>0</v>
      </c>
      <c r="L95" s="153">
        <f t="shared" si="4"/>
        <v>0</v>
      </c>
      <c r="M95" s="154"/>
      <c r="N95" s="154">
        <v>12254900</v>
      </c>
      <c r="O95" s="154"/>
      <c r="P95" s="154"/>
      <c r="Q95" s="156"/>
      <c r="R95" s="154"/>
      <c r="S95" s="136"/>
    </row>
    <row r="96" spans="1:20" s="184" customFormat="1" ht="24" customHeight="1" x14ac:dyDescent="0.25">
      <c r="A96" s="177"/>
      <c r="B96" s="178"/>
      <c r="C96" s="179"/>
      <c r="D96" s="340" t="s">
        <v>346</v>
      </c>
      <c r="E96" s="341"/>
      <c r="F96" s="341"/>
      <c r="G96" s="338"/>
      <c r="H96" s="213">
        <f>H94+H92+H90+H88+H86</f>
        <v>62679900</v>
      </c>
      <c r="I96" s="213"/>
      <c r="J96" s="214"/>
      <c r="K96" s="213">
        <f>K94+K92+K86</f>
        <v>36318400</v>
      </c>
      <c r="L96" s="215"/>
      <c r="M96" s="229">
        <f>SUM(M87:M95)</f>
        <v>0</v>
      </c>
      <c r="N96" s="229">
        <f>SUM(N87:N95)</f>
        <v>53454900</v>
      </c>
      <c r="O96" s="229">
        <f>SUM(O87:O95)</f>
        <v>0</v>
      </c>
      <c r="P96" s="229">
        <f>SUM(P87:P95)</f>
        <v>0</v>
      </c>
      <c r="Q96" s="229">
        <f>SUM(Q87:Q95)</f>
        <v>9225000</v>
      </c>
      <c r="R96" s="229">
        <v>0</v>
      </c>
      <c r="S96" s="230">
        <v>0</v>
      </c>
      <c r="T96" s="183"/>
    </row>
    <row r="97" spans="1:20" x14ac:dyDescent="0.25">
      <c r="A97" s="237">
        <v>6</v>
      </c>
      <c r="B97" s="238"/>
      <c r="C97" s="239"/>
      <c r="D97" s="240" t="s">
        <v>347</v>
      </c>
      <c r="E97" s="241"/>
      <c r="F97" s="242"/>
      <c r="G97" s="242"/>
      <c r="H97" s="243"/>
      <c r="I97" s="244"/>
      <c r="J97" s="245"/>
      <c r="K97" s="246"/>
      <c r="L97" s="245"/>
      <c r="M97" s="154"/>
      <c r="N97" s="154"/>
      <c r="O97" s="154"/>
      <c r="P97" s="154"/>
      <c r="Q97" s="156"/>
      <c r="R97" s="229"/>
      <c r="S97" s="136"/>
    </row>
    <row r="98" spans="1:20" s="184" customFormat="1" ht="24" customHeight="1" x14ac:dyDescent="0.25">
      <c r="A98" s="177"/>
      <c r="B98" s="178"/>
      <c r="C98" s="179"/>
      <c r="D98" s="340" t="s">
        <v>348</v>
      </c>
      <c r="E98" s="341"/>
      <c r="F98" s="341"/>
      <c r="G98" s="338"/>
      <c r="H98" s="213">
        <v>0</v>
      </c>
      <c r="I98" s="213"/>
      <c r="J98" s="214"/>
      <c r="K98" s="213">
        <v>0</v>
      </c>
      <c r="L98" s="215">
        <v>0</v>
      </c>
      <c r="M98" s="229">
        <v>0</v>
      </c>
      <c r="N98" s="229">
        <v>0</v>
      </c>
      <c r="O98" s="229">
        <v>0</v>
      </c>
      <c r="P98" s="229">
        <v>0</v>
      </c>
      <c r="Q98" s="229">
        <v>0</v>
      </c>
      <c r="R98" s="229"/>
      <c r="S98" s="230">
        <v>0</v>
      </c>
      <c r="T98" s="183"/>
    </row>
    <row r="99" spans="1:20" customFormat="1" ht="24.6" customHeight="1" x14ac:dyDescent="0.25">
      <c r="A99" s="247"/>
      <c r="B99" s="248"/>
      <c r="C99" s="249"/>
      <c r="D99" s="250" t="s">
        <v>349</v>
      </c>
      <c r="E99" s="251"/>
      <c r="F99" s="252"/>
      <c r="G99" s="252"/>
      <c r="H99" s="253">
        <f>H98+H84+H96+H67+H44</f>
        <v>1586181049</v>
      </c>
      <c r="I99" s="254"/>
      <c r="J99" s="255"/>
      <c r="K99" s="253">
        <f>K98+K84+K96+K67+K44</f>
        <v>1486822451</v>
      </c>
      <c r="L99" s="256">
        <f t="shared" ref="L99" si="5">K99/H99</f>
        <v>0.93735986313627939</v>
      </c>
      <c r="M99" s="257">
        <f>M98+M84+M96+M67+M44</f>
        <v>9500000</v>
      </c>
      <c r="N99" s="257">
        <f>N98+N84+N96+N67+N44</f>
        <v>799404050</v>
      </c>
      <c r="O99" s="257">
        <f>O96+O84+O67+O44</f>
        <v>615309000</v>
      </c>
      <c r="P99" s="257">
        <f>P98+P84+P96+P67+P44</f>
        <v>48254400</v>
      </c>
      <c r="Q99" s="257">
        <f>Q98+Q84+Q96+Q67+Q44</f>
        <v>98713599</v>
      </c>
      <c r="R99" s="257">
        <f>R98+R84+R96+R67+R44</f>
        <v>0</v>
      </c>
      <c r="S99" s="258">
        <f>S96+S84+S67+S44</f>
        <v>15000000</v>
      </c>
      <c r="T99" s="259"/>
    </row>
    <row r="100" spans="1:20" x14ac:dyDescent="0.25">
      <c r="A100" s="260"/>
      <c r="B100" s="238"/>
      <c r="C100" s="238"/>
      <c r="D100" s="261"/>
      <c r="M100" s="164"/>
      <c r="N100" s="164"/>
      <c r="O100" s="164"/>
      <c r="P100" s="164"/>
      <c r="Q100" s="164"/>
      <c r="R100" s="164"/>
      <c r="S100" s="164"/>
    </row>
    <row r="101" spans="1:20" x14ac:dyDescent="0.25">
      <c r="K101" s="264"/>
      <c r="L101" s="265"/>
      <c r="M101" s="266"/>
      <c r="N101" s="266"/>
      <c r="O101" s="266"/>
      <c r="P101" s="336" t="s">
        <v>350</v>
      </c>
      <c r="Q101" s="336"/>
      <c r="R101" s="266"/>
      <c r="S101" s="266"/>
    </row>
    <row r="102" spans="1:20" x14ac:dyDescent="0.25">
      <c r="K102" s="264"/>
      <c r="L102" s="265"/>
      <c r="M102" s="267"/>
      <c r="N102" s="268"/>
      <c r="O102" s="268"/>
      <c r="P102" s="336" t="s">
        <v>351</v>
      </c>
      <c r="Q102" s="336"/>
      <c r="R102" s="268"/>
      <c r="S102" s="268"/>
    </row>
    <row r="103" spans="1:20" x14ac:dyDescent="0.25">
      <c r="K103" s="269"/>
      <c r="L103" s="269"/>
      <c r="M103" s="269"/>
      <c r="N103" s="269"/>
      <c r="O103" s="269"/>
      <c r="P103" s="270"/>
      <c r="Q103" s="270"/>
      <c r="R103" s="271"/>
      <c r="S103" s="272"/>
    </row>
    <row r="104" spans="1:20" x14ac:dyDescent="0.25">
      <c r="L104" s="108"/>
      <c r="M104" s="106"/>
      <c r="N104" s="106"/>
      <c r="O104" s="106"/>
      <c r="P104" s="270"/>
      <c r="Q104" s="270"/>
      <c r="R104" s="106"/>
      <c r="S104" s="106"/>
    </row>
    <row r="105" spans="1:20" x14ac:dyDescent="0.25">
      <c r="L105" s="108"/>
      <c r="M105" s="273"/>
      <c r="N105" s="273"/>
      <c r="O105" s="273"/>
      <c r="P105" s="270"/>
      <c r="Q105" s="270"/>
      <c r="R105" s="273"/>
      <c r="S105" s="273"/>
    </row>
    <row r="106" spans="1:20" x14ac:dyDescent="0.25">
      <c r="L106" s="108"/>
      <c r="M106" s="274"/>
      <c r="N106" s="274"/>
      <c r="O106" s="274"/>
      <c r="P106" s="270"/>
      <c r="Q106" s="270"/>
      <c r="R106" s="274"/>
      <c r="S106" s="274"/>
    </row>
    <row r="107" spans="1:20" x14ac:dyDescent="0.25">
      <c r="L107" s="108"/>
      <c r="M107" s="273"/>
      <c r="N107" s="273"/>
      <c r="O107" s="273"/>
      <c r="P107" s="337" t="s">
        <v>33</v>
      </c>
      <c r="Q107" s="337"/>
      <c r="R107" s="273"/>
      <c r="S107" s="273"/>
    </row>
    <row r="108" spans="1:20" x14ac:dyDescent="0.25">
      <c r="L108" s="108"/>
      <c r="M108" s="274"/>
      <c r="N108" s="274"/>
      <c r="O108" s="274"/>
      <c r="P108" s="274"/>
      <c r="Q108" s="274"/>
      <c r="R108" s="274"/>
      <c r="S108" s="274"/>
    </row>
    <row r="109" spans="1:20" x14ac:dyDescent="0.25">
      <c r="L109" s="108"/>
      <c r="M109" s="274"/>
      <c r="N109" s="274"/>
      <c r="O109" s="274"/>
      <c r="P109" s="274"/>
      <c r="Q109" s="274"/>
      <c r="R109" s="274"/>
      <c r="S109" s="274"/>
    </row>
    <row r="110" spans="1:20" x14ac:dyDescent="0.25">
      <c r="L110" s="108"/>
      <c r="M110" s="273"/>
      <c r="N110" s="273"/>
      <c r="O110" s="273"/>
      <c r="P110" s="273"/>
      <c r="Q110" s="273"/>
      <c r="R110" s="273"/>
      <c r="S110" s="273"/>
    </row>
    <row r="111" spans="1:20" x14ac:dyDescent="0.25">
      <c r="L111" s="108"/>
      <c r="M111" s="274"/>
      <c r="N111" s="274"/>
      <c r="O111" s="274"/>
      <c r="P111" s="274"/>
      <c r="Q111" s="274"/>
      <c r="R111" s="274"/>
      <c r="S111" s="274"/>
    </row>
    <row r="112" spans="1:20" x14ac:dyDescent="0.25">
      <c r="B112" s="108"/>
      <c r="L112" s="108"/>
      <c r="M112" s="273"/>
      <c r="N112" s="336"/>
      <c r="O112" s="336"/>
      <c r="P112" s="273"/>
      <c r="Q112" s="273"/>
      <c r="R112" s="273"/>
      <c r="S112" s="273"/>
    </row>
    <row r="113" spans="2:19" x14ac:dyDescent="0.25">
      <c r="B113" s="108"/>
      <c r="L113" s="108"/>
      <c r="M113" s="273"/>
      <c r="N113" s="336"/>
      <c r="O113" s="336"/>
      <c r="P113" s="273"/>
      <c r="Q113" s="273"/>
      <c r="R113" s="273"/>
      <c r="S113" s="273"/>
    </row>
    <row r="114" spans="2:19" x14ac:dyDescent="0.25">
      <c r="M114" s="274"/>
      <c r="N114" s="274"/>
      <c r="O114" s="274"/>
      <c r="P114" s="274"/>
      <c r="Q114" s="274"/>
      <c r="R114" s="274"/>
      <c r="S114" s="274"/>
    </row>
    <row r="115" spans="2:19" x14ac:dyDescent="0.25">
      <c r="M115" s="273"/>
      <c r="N115" s="273"/>
      <c r="O115" s="273"/>
      <c r="P115" s="273"/>
      <c r="Q115" s="273"/>
      <c r="R115" s="273"/>
      <c r="S115" s="273"/>
    </row>
    <row r="116" spans="2:19" x14ac:dyDescent="0.25">
      <c r="M116" s="270"/>
      <c r="N116" s="106"/>
      <c r="O116" s="106"/>
      <c r="P116" s="270"/>
      <c r="Q116" s="270"/>
      <c r="R116" s="270"/>
      <c r="S116" s="270"/>
    </row>
    <row r="117" spans="2:19" x14ac:dyDescent="0.25">
      <c r="M117" s="270"/>
      <c r="N117" s="106"/>
      <c r="O117" s="106"/>
      <c r="P117" s="270"/>
      <c r="Q117" s="270"/>
      <c r="R117" s="270"/>
      <c r="S117" s="270"/>
    </row>
    <row r="118" spans="2:19" x14ac:dyDescent="0.25">
      <c r="M118" s="270"/>
      <c r="N118" s="106"/>
      <c r="O118" s="106"/>
      <c r="P118" s="270"/>
      <c r="Q118" s="270"/>
      <c r="R118" s="270"/>
      <c r="S118" s="270"/>
    </row>
    <row r="119" spans="2:19" x14ac:dyDescent="0.25">
      <c r="M119" s="270"/>
      <c r="N119" s="106"/>
      <c r="O119" s="106"/>
      <c r="P119" s="270"/>
      <c r="Q119" s="270"/>
      <c r="R119" s="270"/>
      <c r="S119" s="270"/>
    </row>
    <row r="120" spans="2:19" x14ac:dyDescent="0.25">
      <c r="M120" s="270"/>
      <c r="N120" s="106"/>
      <c r="O120" s="106"/>
      <c r="P120" s="270"/>
      <c r="Q120" s="270"/>
      <c r="R120" s="270"/>
      <c r="S120" s="270"/>
    </row>
    <row r="121" spans="2:19" x14ac:dyDescent="0.25">
      <c r="M121" s="270"/>
      <c r="N121" s="106"/>
      <c r="O121" s="106"/>
      <c r="P121" s="270"/>
      <c r="Q121" s="270"/>
      <c r="R121" s="270"/>
      <c r="S121" s="270"/>
    </row>
    <row r="122" spans="2:19" x14ac:dyDescent="0.25">
      <c r="M122" s="270"/>
      <c r="N122" s="106"/>
      <c r="O122" s="106"/>
      <c r="P122" s="270"/>
      <c r="Q122" s="270"/>
      <c r="R122" s="270"/>
      <c r="S122" s="270"/>
    </row>
    <row r="123" spans="2:19" x14ac:dyDescent="0.25">
      <c r="M123" s="270"/>
      <c r="N123" s="270"/>
      <c r="O123" s="270"/>
      <c r="P123" s="270"/>
      <c r="Q123" s="270"/>
      <c r="R123" s="270"/>
      <c r="S123" s="270"/>
    </row>
    <row r="124" spans="2:19" x14ac:dyDescent="0.25">
      <c r="M124" s="270"/>
      <c r="N124" s="270"/>
      <c r="O124" s="270"/>
      <c r="P124" s="270"/>
      <c r="Q124" s="270"/>
      <c r="R124" s="270"/>
      <c r="S124" s="270"/>
    </row>
    <row r="125" spans="2:19" x14ac:dyDescent="0.25">
      <c r="M125" s="270"/>
      <c r="N125" s="270"/>
      <c r="O125" s="270"/>
      <c r="P125" s="270"/>
      <c r="Q125" s="270"/>
      <c r="R125" s="270"/>
      <c r="S125" s="270"/>
    </row>
    <row r="126" spans="2:19" x14ac:dyDescent="0.25">
      <c r="M126" s="270"/>
      <c r="N126" s="270"/>
      <c r="O126" s="270"/>
      <c r="P126" s="270"/>
      <c r="Q126" s="270"/>
      <c r="R126" s="270"/>
      <c r="S126" s="270"/>
    </row>
    <row r="127" spans="2:19" x14ac:dyDescent="0.25">
      <c r="M127" s="270"/>
      <c r="N127" s="270"/>
      <c r="O127" s="270"/>
      <c r="P127" s="270"/>
      <c r="Q127" s="270"/>
      <c r="R127" s="270"/>
      <c r="S127" s="270"/>
    </row>
    <row r="128" spans="2:19" x14ac:dyDescent="0.25">
      <c r="M128" s="270"/>
      <c r="N128" s="270"/>
      <c r="O128" s="270"/>
      <c r="P128" s="270"/>
      <c r="Q128" s="270"/>
      <c r="R128" s="270"/>
      <c r="S128" s="270"/>
    </row>
    <row r="129" spans="13:19" x14ac:dyDescent="0.25">
      <c r="M129" s="270"/>
      <c r="N129" s="270"/>
      <c r="O129" s="270"/>
      <c r="P129" s="270"/>
      <c r="Q129" s="270"/>
      <c r="R129" s="270"/>
      <c r="S129" s="270"/>
    </row>
    <row r="130" spans="13:19" x14ac:dyDescent="0.25">
      <c r="M130" s="270"/>
      <c r="N130" s="270"/>
      <c r="O130" s="270"/>
      <c r="P130" s="270"/>
      <c r="Q130" s="270"/>
      <c r="R130" s="270"/>
      <c r="S130" s="270"/>
    </row>
    <row r="131" spans="13:19" x14ac:dyDescent="0.25">
      <c r="M131" s="270"/>
      <c r="N131" s="270"/>
      <c r="O131" s="270"/>
      <c r="P131" s="270"/>
      <c r="Q131" s="270"/>
      <c r="R131" s="270"/>
      <c r="S131" s="270"/>
    </row>
  </sheetData>
  <mergeCells count="38">
    <mergeCell ref="A6:D6"/>
    <mergeCell ref="A1:S1"/>
    <mergeCell ref="A2:S2"/>
    <mergeCell ref="A3:S3"/>
    <mergeCell ref="A4:D4"/>
    <mergeCell ref="A5:D5"/>
    <mergeCell ref="M9:S9"/>
    <mergeCell ref="F10:H10"/>
    <mergeCell ref="I10:L10"/>
    <mergeCell ref="F11:F12"/>
    <mergeCell ref="G11:G12"/>
    <mergeCell ref="A7:D7"/>
    <mergeCell ref="A9:C12"/>
    <mergeCell ref="D9:D12"/>
    <mergeCell ref="E9:E12"/>
    <mergeCell ref="F9:L9"/>
    <mergeCell ref="S11:S12"/>
    <mergeCell ref="H11:H12"/>
    <mergeCell ref="I11:I12"/>
    <mergeCell ref="J11:J12"/>
    <mergeCell ref="K11:K12"/>
    <mergeCell ref="L11:L12"/>
    <mergeCell ref="M11:M12"/>
    <mergeCell ref="N11:N12"/>
    <mergeCell ref="O11:O12"/>
    <mergeCell ref="P11:P12"/>
    <mergeCell ref="Q11:Q12"/>
    <mergeCell ref="R11:R12"/>
    <mergeCell ref="P102:Q102"/>
    <mergeCell ref="P107:Q107"/>
    <mergeCell ref="N112:O112"/>
    <mergeCell ref="N113:O113"/>
    <mergeCell ref="D44:G44"/>
    <mergeCell ref="D67:G67"/>
    <mergeCell ref="D84:G84"/>
    <mergeCell ref="D96:G96"/>
    <mergeCell ref="D98:G98"/>
    <mergeCell ref="P101:Q10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sqref="A1:XFD1048576"/>
    </sheetView>
  </sheetViews>
  <sheetFormatPr defaultRowHeight="15" x14ac:dyDescent="0.25"/>
  <cols>
    <col min="1" max="1" width="5" customWidth="1"/>
    <col min="2" max="2" width="5.28515625" customWidth="1"/>
    <col min="3" max="3" width="30.5703125" customWidth="1"/>
    <col min="4" max="4" width="36.5703125" customWidth="1"/>
    <col min="5" max="5" width="15.140625" customWidth="1"/>
    <col min="6" max="6" width="11.140625" customWidth="1"/>
    <col min="7" max="7" width="10.5703125" customWidth="1"/>
    <col min="8" max="8" width="18" customWidth="1"/>
    <col min="9" max="9" width="22.85546875" customWidth="1"/>
  </cols>
  <sheetData>
    <row r="1" spans="1:9" x14ac:dyDescent="0.25">
      <c r="F1" t="s">
        <v>352</v>
      </c>
    </row>
    <row r="2" spans="1:9" x14ac:dyDescent="0.25">
      <c r="F2" t="s">
        <v>353</v>
      </c>
    </row>
    <row r="3" spans="1:9" x14ac:dyDescent="0.25">
      <c r="F3" t="s">
        <v>354</v>
      </c>
    </row>
    <row r="4" spans="1:9" x14ac:dyDescent="0.25">
      <c r="F4" t="s">
        <v>355</v>
      </c>
    </row>
    <row r="5" spans="1:9" x14ac:dyDescent="0.25">
      <c r="F5" t="s">
        <v>356</v>
      </c>
    </row>
    <row r="6" spans="1:9" x14ac:dyDescent="0.25">
      <c r="F6" t="s">
        <v>357</v>
      </c>
    </row>
    <row r="9" spans="1:9" x14ac:dyDescent="0.25">
      <c r="A9" s="361" t="s">
        <v>358</v>
      </c>
      <c r="B9" s="361"/>
      <c r="C9" s="361"/>
      <c r="D9" s="361"/>
      <c r="E9" s="361"/>
      <c r="F9" s="361"/>
      <c r="G9" s="361"/>
      <c r="H9" s="361"/>
      <c r="I9" s="361"/>
    </row>
    <row r="11" spans="1:9" x14ac:dyDescent="0.25">
      <c r="A11" t="s">
        <v>359</v>
      </c>
      <c r="C11" t="s">
        <v>360</v>
      </c>
    </row>
    <row r="12" spans="1:9" x14ac:dyDescent="0.25">
      <c r="A12" t="s">
        <v>361</v>
      </c>
      <c r="C12" t="s">
        <v>362</v>
      </c>
    </row>
    <row r="13" spans="1:9" x14ac:dyDescent="0.25">
      <c r="A13" t="s">
        <v>363</v>
      </c>
      <c r="C13" t="s">
        <v>364</v>
      </c>
    </row>
    <row r="14" spans="1:9" x14ac:dyDescent="0.25">
      <c r="A14" t="s">
        <v>365</v>
      </c>
      <c r="C14" t="s">
        <v>366</v>
      </c>
    </row>
    <row r="16" spans="1:9" x14ac:dyDescent="0.25">
      <c r="A16" s="362" t="s">
        <v>367</v>
      </c>
      <c r="B16" s="362" t="s">
        <v>368</v>
      </c>
      <c r="C16" s="362"/>
      <c r="D16" s="360" t="s">
        <v>369</v>
      </c>
      <c r="E16" s="360"/>
      <c r="F16" s="360"/>
      <c r="G16" s="360"/>
      <c r="H16" s="360" t="s">
        <v>53</v>
      </c>
      <c r="I16" s="360"/>
    </row>
    <row r="17" spans="1:9" x14ac:dyDescent="0.25">
      <c r="A17" s="362"/>
      <c r="B17" s="362"/>
      <c r="C17" s="362"/>
      <c r="D17" s="276" t="s">
        <v>370</v>
      </c>
      <c r="E17" s="276" t="s">
        <v>371</v>
      </c>
      <c r="F17" s="276" t="s">
        <v>372</v>
      </c>
      <c r="G17" s="276" t="s">
        <v>373</v>
      </c>
      <c r="H17" s="276" t="s">
        <v>374</v>
      </c>
      <c r="I17" s="276" t="s">
        <v>375</v>
      </c>
    </row>
    <row r="18" spans="1:9" x14ac:dyDescent="0.25">
      <c r="A18" s="276">
        <v>1</v>
      </c>
      <c r="B18" s="359" t="s">
        <v>376</v>
      </c>
      <c r="C18" s="359"/>
      <c r="D18" s="277" t="s">
        <v>377</v>
      </c>
      <c r="E18" s="277" t="s">
        <v>378</v>
      </c>
      <c r="F18" s="277">
        <v>1</v>
      </c>
      <c r="G18" s="277" t="s">
        <v>217</v>
      </c>
      <c r="H18" s="278">
        <v>250000000</v>
      </c>
      <c r="I18" s="277" t="s">
        <v>379</v>
      </c>
    </row>
    <row r="19" spans="1:9" x14ac:dyDescent="0.25">
      <c r="A19" s="276">
        <v>2</v>
      </c>
      <c r="B19" s="359" t="s">
        <v>380</v>
      </c>
      <c r="C19" s="359"/>
      <c r="D19" s="277" t="s">
        <v>381</v>
      </c>
      <c r="E19" s="277" t="s">
        <v>382</v>
      </c>
      <c r="F19" s="277">
        <v>1</v>
      </c>
      <c r="G19" s="277" t="s">
        <v>217</v>
      </c>
      <c r="H19" s="278"/>
      <c r="I19" s="277" t="s">
        <v>383</v>
      </c>
    </row>
    <row r="20" spans="1:9" x14ac:dyDescent="0.25">
      <c r="A20" s="276">
        <v>3</v>
      </c>
      <c r="B20" s="359" t="s">
        <v>384</v>
      </c>
      <c r="C20" s="359"/>
      <c r="D20" s="277" t="s">
        <v>385</v>
      </c>
      <c r="E20" s="277" t="s">
        <v>382</v>
      </c>
      <c r="F20" s="277">
        <v>1</v>
      </c>
      <c r="G20" s="277" t="s">
        <v>217</v>
      </c>
      <c r="H20" s="278">
        <v>22000000</v>
      </c>
      <c r="I20" s="277" t="s">
        <v>383</v>
      </c>
    </row>
    <row r="21" spans="1:9" x14ac:dyDescent="0.25">
      <c r="A21" s="276"/>
      <c r="B21" s="359"/>
      <c r="C21" s="359"/>
      <c r="D21" s="277"/>
      <c r="E21" s="277"/>
      <c r="F21" s="277"/>
      <c r="G21" s="277"/>
      <c r="H21" s="278"/>
      <c r="I21" s="277"/>
    </row>
    <row r="22" spans="1:9" x14ac:dyDescent="0.25">
      <c r="A22" s="276"/>
      <c r="B22" s="360"/>
      <c r="C22" s="360"/>
      <c r="D22" s="277"/>
      <c r="E22" s="277"/>
      <c r="F22" s="277"/>
      <c r="G22" s="277"/>
      <c r="H22" s="278"/>
      <c r="I22" s="277"/>
    </row>
    <row r="25" spans="1:9" x14ac:dyDescent="0.25">
      <c r="G25" t="s">
        <v>31</v>
      </c>
    </row>
    <row r="26" spans="1:9" x14ac:dyDescent="0.25">
      <c r="G26" t="s">
        <v>32</v>
      </c>
    </row>
    <row r="30" spans="1:9" x14ac:dyDescent="0.25">
      <c r="G30" t="s">
        <v>33</v>
      </c>
    </row>
  </sheetData>
  <mergeCells count="10">
    <mergeCell ref="B19:C19"/>
    <mergeCell ref="B20:C20"/>
    <mergeCell ref="B21:C21"/>
    <mergeCell ref="B22:C22"/>
    <mergeCell ref="A9:I9"/>
    <mergeCell ref="A16:A17"/>
    <mergeCell ref="B16:C17"/>
    <mergeCell ref="D16:G16"/>
    <mergeCell ref="H16:I16"/>
    <mergeCell ref="B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tabSelected="1" workbookViewId="0">
      <selection activeCell="E21" sqref="E21"/>
    </sheetView>
  </sheetViews>
  <sheetFormatPr defaultRowHeight="15" x14ac:dyDescent="0.25"/>
  <cols>
    <col min="1" max="1" width="5.28515625" customWidth="1"/>
    <col min="2" max="2" width="15.7109375" customWidth="1"/>
    <col min="3" max="3" width="26.7109375" customWidth="1"/>
    <col min="4" max="4" width="16.140625" customWidth="1"/>
    <col min="5" max="10" width="18.42578125" customWidth="1"/>
  </cols>
  <sheetData>
    <row r="2" spans="1:11" x14ac:dyDescent="0.25">
      <c r="A2" s="361" t="s">
        <v>386</v>
      </c>
      <c r="B2" s="361"/>
      <c r="C2" s="361"/>
      <c r="D2" s="361"/>
      <c r="E2" s="361"/>
      <c r="F2" s="361"/>
      <c r="G2" s="361"/>
      <c r="H2" s="361"/>
      <c r="I2" s="361"/>
      <c r="J2" s="361"/>
      <c r="K2" s="361"/>
    </row>
    <row r="3" spans="1:11" x14ac:dyDescent="0.25">
      <c r="A3" s="361" t="s">
        <v>387</v>
      </c>
      <c r="B3" s="361"/>
      <c r="C3" s="361"/>
      <c r="D3" s="361"/>
      <c r="E3" s="361"/>
      <c r="F3" s="361"/>
      <c r="G3" s="361"/>
      <c r="H3" s="361"/>
      <c r="I3" s="361"/>
      <c r="J3" s="361"/>
      <c r="K3" s="361"/>
    </row>
    <row r="5" spans="1:11" x14ac:dyDescent="0.25">
      <c r="A5" t="s">
        <v>359</v>
      </c>
      <c r="C5" t="s">
        <v>388</v>
      </c>
    </row>
    <row r="6" spans="1:11" x14ac:dyDescent="0.25">
      <c r="A6" t="s">
        <v>361</v>
      </c>
      <c r="C6" t="s">
        <v>389</v>
      </c>
    </row>
    <row r="8" spans="1:11" x14ac:dyDescent="0.25">
      <c r="A8" s="362" t="s">
        <v>367</v>
      </c>
      <c r="B8" s="362" t="s">
        <v>390</v>
      </c>
      <c r="C8" s="362" t="s">
        <v>391</v>
      </c>
      <c r="D8" s="366" t="s">
        <v>392</v>
      </c>
      <c r="E8" s="362" t="s">
        <v>393</v>
      </c>
      <c r="F8" s="362"/>
      <c r="G8" s="367" t="s">
        <v>394</v>
      </c>
      <c r="H8" s="367" t="s">
        <v>395</v>
      </c>
      <c r="I8" s="367"/>
      <c r="J8" s="367" t="s">
        <v>396</v>
      </c>
      <c r="K8" s="363" t="s">
        <v>397</v>
      </c>
    </row>
    <row r="9" spans="1:11" x14ac:dyDescent="0.25">
      <c r="A9" s="362"/>
      <c r="B9" s="362"/>
      <c r="C9" s="362"/>
      <c r="D9" s="366"/>
      <c r="E9" s="362"/>
      <c r="F9" s="362"/>
      <c r="G9" s="367"/>
      <c r="H9" s="367"/>
      <c r="I9" s="367"/>
      <c r="J9" s="367"/>
      <c r="K9" s="364"/>
    </row>
    <row r="10" spans="1:11" x14ac:dyDescent="0.25">
      <c r="A10" s="362"/>
      <c r="B10" s="362"/>
      <c r="C10" s="362"/>
      <c r="D10" s="362" t="s">
        <v>398</v>
      </c>
      <c r="E10" s="276" t="s">
        <v>399</v>
      </c>
      <c r="F10" s="276" t="s">
        <v>400</v>
      </c>
      <c r="G10" s="277"/>
      <c r="H10" s="276" t="s">
        <v>399</v>
      </c>
      <c r="I10" s="276" t="s">
        <v>400</v>
      </c>
      <c r="J10" s="362" t="s">
        <v>398</v>
      </c>
      <c r="K10" s="364"/>
    </row>
    <row r="11" spans="1:11" x14ac:dyDescent="0.25">
      <c r="A11" s="362"/>
      <c r="B11" s="362"/>
      <c r="C11" s="362"/>
      <c r="D11" s="362"/>
      <c r="E11" s="276" t="s">
        <v>401</v>
      </c>
      <c r="F11" s="276" t="s">
        <v>401</v>
      </c>
      <c r="G11" s="276" t="s">
        <v>401</v>
      </c>
      <c r="H11" s="276" t="s">
        <v>401</v>
      </c>
      <c r="I11" s="276" t="s">
        <v>401</v>
      </c>
      <c r="J11" s="362"/>
      <c r="K11" s="365"/>
    </row>
    <row r="12" spans="1:11" x14ac:dyDescent="0.25">
      <c r="A12" s="276">
        <v>1</v>
      </c>
      <c r="B12" s="277"/>
      <c r="C12" s="277" t="s">
        <v>159</v>
      </c>
      <c r="D12" s="279">
        <v>0</v>
      </c>
      <c r="E12" s="279">
        <v>0</v>
      </c>
      <c r="F12" s="279">
        <v>0</v>
      </c>
      <c r="G12" s="279">
        <v>0</v>
      </c>
      <c r="H12" s="279">
        <v>0</v>
      </c>
      <c r="I12" s="279">
        <v>0</v>
      </c>
      <c r="J12" s="279">
        <v>0</v>
      </c>
      <c r="K12" s="277"/>
    </row>
    <row r="13" spans="1:11" x14ac:dyDescent="0.25">
      <c r="A13" s="276">
        <v>2</v>
      </c>
      <c r="B13" s="277"/>
      <c r="C13" s="277" t="s">
        <v>402</v>
      </c>
      <c r="D13" s="280">
        <v>193400000</v>
      </c>
      <c r="E13" s="280">
        <f>G13-D13</f>
        <v>56518600</v>
      </c>
      <c r="F13" s="279">
        <v>0</v>
      </c>
      <c r="G13" s="280">
        <f>J13-H13</f>
        <v>249918600</v>
      </c>
      <c r="H13" s="280">
        <v>41696400</v>
      </c>
      <c r="I13" s="279">
        <v>0</v>
      </c>
      <c r="J13" s="280">
        <v>291615000</v>
      </c>
      <c r="K13" s="277"/>
    </row>
    <row r="14" spans="1:11" x14ac:dyDescent="0.25">
      <c r="A14" s="276">
        <v>3</v>
      </c>
      <c r="B14" s="277"/>
      <c r="C14" s="277" t="s">
        <v>403</v>
      </c>
      <c r="D14" s="281">
        <v>1554307860</v>
      </c>
      <c r="E14" s="280">
        <f>G14-D14</f>
        <v>55303643</v>
      </c>
      <c r="F14" s="279">
        <v>0</v>
      </c>
      <c r="G14" s="280">
        <f>J14-H14</f>
        <v>1609611503</v>
      </c>
      <c r="H14" s="280">
        <v>72806654</v>
      </c>
      <c r="I14" s="279">
        <v>0</v>
      </c>
      <c r="J14" s="280">
        <v>1682418157</v>
      </c>
      <c r="K14" s="277"/>
    </row>
    <row r="15" spans="1:11" x14ac:dyDescent="0.25">
      <c r="A15" s="276">
        <v>4</v>
      </c>
      <c r="B15" s="277"/>
      <c r="C15" s="277" t="s">
        <v>404</v>
      </c>
      <c r="D15" s="280">
        <v>3675346782.9400001</v>
      </c>
      <c r="E15" s="280"/>
      <c r="F15" s="280">
        <f>D15-G15</f>
        <v>47736572.940000057</v>
      </c>
      <c r="G15" s="280">
        <f>J15-H15</f>
        <v>3627610210</v>
      </c>
      <c r="H15" s="280">
        <v>579905254</v>
      </c>
      <c r="I15" s="279">
        <v>0</v>
      </c>
      <c r="J15" s="280">
        <v>4207515464</v>
      </c>
      <c r="K15" s="277"/>
    </row>
    <row r="16" spans="1:11" x14ac:dyDescent="0.25">
      <c r="A16" s="276">
        <v>5</v>
      </c>
      <c r="B16" s="277"/>
      <c r="C16" s="277" t="s">
        <v>405</v>
      </c>
      <c r="D16" s="279">
        <v>0</v>
      </c>
      <c r="E16" s="280">
        <v>65034100</v>
      </c>
      <c r="F16" s="279">
        <v>0</v>
      </c>
      <c r="G16" s="280">
        <f>D16+E16</f>
        <v>65034100</v>
      </c>
      <c r="H16" s="279">
        <v>0</v>
      </c>
      <c r="I16" s="279">
        <v>0</v>
      </c>
      <c r="J16" s="280">
        <f>G16+H16-I16</f>
        <v>65034100</v>
      </c>
      <c r="K16" s="277"/>
    </row>
    <row r="17" spans="1:11" x14ac:dyDescent="0.25">
      <c r="A17" s="276">
        <v>6</v>
      </c>
      <c r="B17" s="277"/>
      <c r="C17" s="277" t="s">
        <v>406</v>
      </c>
      <c r="D17" s="279">
        <v>0</v>
      </c>
      <c r="E17" s="279">
        <v>0</v>
      </c>
      <c r="F17" s="279">
        <v>0</v>
      </c>
      <c r="G17" s="279">
        <v>0</v>
      </c>
      <c r="H17" s="279">
        <v>0</v>
      </c>
      <c r="I17" s="279">
        <v>0</v>
      </c>
      <c r="J17" s="279">
        <v>0</v>
      </c>
      <c r="K17" s="277"/>
    </row>
    <row r="18" spans="1:11" x14ac:dyDescent="0.25">
      <c r="A18" s="277"/>
      <c r="B18" s="277"/>
      <c r="C18" s="277"/>
      <c r="D18" s="282">
        <f>SUM(D12:D17)</f>
        <v>5423054642.9400005</v>
      </c>
      <c r="E18" s="282">
        <f>SUM(E12:E16)</f>
        <v>176856343</v>
      </c>
      <c r="F18" s="282"/>
      <c r="G18" s="282">
        <f>SUM(G12:G17)</f>
        <v>5552174413</v>
      </c>
      <c r="H18" s="282">
        <f>SUM(H12:H17)</f>
        <v>694408308</v>
      </c>
      <c r="I18" s="282"/>
      <c r="J18" s="282">
        <f>SUM(J12:J17)</f>
        <v>6246582721</v>
      </c>
      <c r="K18" s="277"/>
    </row>
    <row r="20" spans="1:11" x14ac:dyDescent="0.25">
      <c r="I20" s="361" t="s">
        <v>407</v>
      </c>
      <c r="J20" s="361"/>
    </row>
    <row r="21" spans="1:11" x14ac:dyDescent="0.25">
      <c r="C21" s="283"/>
    </row>
    <row r="22" spans="1:11" x14ac:dyDescent="0.25">
      <c r="C22" s="283" t="s">
        <v>408</v>
      </c>
      <c r="I22" s="361" t="s">
        <v>409</v>
      </c>
      <c r="J22" s="361"/>
    </row>
    <row r="23" spans="1:11" x14ac:dyDescent="0.25">
      <c r="C23" s="283"/>
    </row>
    <row r="24" spans="1:11" x14ac:dyDescent="0.25">
      <c r="C24" s="283"/>
    </row>
    <row r="25" spans="1:11" x14ac:dyDescent="0.25">
      <c r="C25" s="283"/>
    </row>
    <row r="26" spans="1:11" x14ac:dyDescent="0.25">
      <c r="C26" s="283" t="s">
        <v>33</v>
      </c>
      <c r="I26" s="361" t="s">
        <v>410</v>
      </c>
      <c r="J26" s="361"/>
    </row>
    <row r="27" spans="1:11" x14ac:dyDescent="0.25">
      <c r="E27" s="361" t="s">
        <v>411</v>
      </c>
      <c r="F27" s="361"/>
      <c r="G27" s="361"/>
    </row>
    <row r="28" spans="1:11" x14ac:dyDescent="0.25">
      <c r="E28" s="361" t="s">
        <v>412</v>
      </c>
      <c r="F28" s="361"/>
      <c r="G28" s="361"/>
    </row>
    <row r="32" spans="1:11" x14ac:dyDescent="0.25">
      <c r="E32" s="361" t="s">
        <v>413</v>
      </c>
      <c r="F32" s="361"/>
      <c r="G32" s="361"/>
    </row>
  </sheetData>
  <mergeCells count="19">
    <mergeCell ref="A2:K2"/>
    <mergeCell ref="A3:K3"/>
    <mergeCell ref="A8:A11"/>
    <mergeCell ref="B8:B11"/>
    <mergeCell ref="C8:C11"/>
    <mergeCell ref="D8:D9"/>
    <mergeCell ref="E8:F9"/>
    <mergeCell ref="G8:G9"/>
    <mergeCell ref="H8:I9"/>
    <mergeCell ref="J8:J9"/>
    <mergeCell ref="E27:G27"/>
    <mergeCell ref="E28:G28"/>
    <mergeCell ref="E32:G32"/>
    <mergeCell ref="K8:K11"/>
    <mergeCell ref="D10:D11"/>
    <mergeCell ref="J10:J11"/>
    <mergeCell ref="I20:J20"/>
    <mergeCell ref="I22:J22"/>
    <mergeCell ref="I26:J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CALK</vt:lpstr>
      <vt:lpstr>realisasi apbdes</vt:lpstr>
      <vt:lpstr>REALisasi kegiatan</vt:lpstr>
      <vt:lpstr>program sektoral</vt:lpstr>
      <vt:lpstr>treatment aset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DESA SEMOYO</dc:creator>
  <cp:lastModifiedBy>KEL SEMOYO</cp:lastModifiedBy>
  <dcterms:created xsi:type="dcterms:W3CDTF">2020-02-17T07:44:56Z</dcterms:created>
  <dcterms:modified xsi:type="dcterms:W3CDTF">2020-04-02T02:17:59Z</dcterms:modified>
</cp:coreProperties>
</file>